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062-01 - Bourací prá..." sheetId="2" r:id="rId2"/>
    <sheet name="2021-062-02 - Bourací prá..." sheetId="3" r:id="rId3"/>
    <sheet name="2021-062-03 - Bourací prá..." sheetId="4" r:id="rId4"/>
    <sheet name="2021-062-04 - Nové kce - ..." sheetId="5" r:id="rId5"/>
    <sheet name="2021-062-05 - Nové kce - ..." sheetId="6" r:id="rId6"/>
    <sheet name="2021-062-06 - Nové kce - ..." sheetId="7" r:id="rId7"/>
    <sheet name="2021-062-07-01 - Elektro-..." sheetId="8" r:id="rId8"/>
    <sheet name="2021-062-07-02 - Elektro-..." sheetId="9" r:id="rId9"/>
    <sheet name="2021-062-07-03 - Elektro-..." sheetId="10" r:id="rId10"/>
    <sheet name="2021-062-07-04 - Elektro-..." sheetId="11" r:id="rId11"/>
    <sheet name="2021-062-08-01 - Vytápění..." sheetId="12" r:id="rId12"/>
    <sheet name="2021-062-08-02 - Vytápění..." sheetId="13" r:id="rId13"/>
    <sheet name="2021-062-09-01 - ZTI - čá..." sheetId="14" r:id="rId14"/>
    <sheet name="2021-062-09-02 - ZTI - čá..." sheetId="15" r:id="rId15"/>
    <sheet name="2021-062-10 - Ležatá kana..." sheetId="16" r:id="rId16"/>
    <sheet name="2021-062-11 - VRN - vedle..." sheetId="17" r:id="rId17"/>
    <sheet name="Pokyny pro vyplnění" sheetId="18" r:id="rId18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'2021-062-01 - Bourací prá...'!$C$86:$K$180</definedName>
    <definedName name="_xlnm.Print_Area" localSheetId="1">'2021-062-01 - Bourací prá...'!$C$4:$J$39,'2021-062-01 - Bourací prá...'!$C$45:$J$68,'2021-062-01 - Bourací prá...'!$C$74:$K$180</definedName>
    <definedName name="_xlnm.Print_Titles" localSheetId="1">'2021-062-01 - Bourací prá...'!$86:$86</definedName>
    <definedName name="_xlnm._FilterDatabase" localSheetId="2" hidden="1">'2021-062-02 - Bourací prá...'!$C$86:$K$180</definedName>
    <definedName name="_xlnm.Print_Area" localSheetId="2">'2021-062-02 - Bourací prá...'!$C$4:$J$39,'2021-062-02 - Bourací prá...'!$C$45:$J$68,'2021-062-02 - Bourací prá...'!$C$74:$K$180</definedName>
    <definedName name="_xlnm.Print_Titles" localSheetId="2">'2021-062-02 - Bourací prá...'!$86:$86</definedName>
    <definedName name="_xlnm._FilterDatabase" localSheetId="3" hidden="1">'2021-062-03 - Bourací prá...'!$C$86:$K$180</definedName>
    <definedName name="_xlnm.Print_Area" localSheetId="3">'2021-062-03 - Bourací prá...'!$C$4:$J$39,'2021-062-03 - Bourací prá...'!$C$45:$J$68,'2021-062-03 - Bourací prá...'!$C$74:$K$180</definedName>
    <definedName name="_xlnm.Print_Titles" localSheetId="3">'2021-062-03 - Bourací prá...'!$86:$86</definedName>
    <definedName name="_xlnm._FilterDatabase" localSheetId="4" hidden="1">'2021-062-04 - Nové kce - ...'!$C$95:$K$329</definedName>
    <definedName name="_xlnm.Print_Area" localSheetId="4">'2021-062-04 - Nové kce - ...'!$C$4:$J$39,'2021-062-04 - Nové kce - ...'!$C$45:$J$77,'2021-062-04 - Nové kce - ...'!$C$83:$K$329</definedName>
    <definedName name="_xlnm.Print_Titles" localSheetId="4">'2021-062-04 - Nové kce - ...'!$95:$95</definedName>
    <definedName name="_xlnm._FilterDatabase" localSheetId="5" hidden="1">'2021-062-05 - Nové kce - ...'!$C$95:$K$332</definedName>
    <definedName name="_xlnm.Print_Area" localSheetId="5">'2021-062-05 - Nové kce - ...'!$C$4:$J$39,'2021-062-05 - Nové kce - ...'!$C$45:$J$77,'2021-062-05 - Nové kce - ...'!$C$83:$K$332</definedName>
    <definedName name="_xlnm.Print_Titles" localSheetId="5">'2021-062-05 - Nové kce - ...'!$95:$95</definedName>
    <definedName name="_xlnm._FilterDatabase" localSheetId="6" hidden="1">'2021-062-06 - Nové kce - ...'!$C$95:$K$326</definedName>
    <definedName name="_xlnm.Print_Area" localSheetId="6">'2021-062-06 - Nové kce - ...'!$C$4:$J$39,'2021-062-06 - Nové kce - ...'!$C$45:$J$77,'2021-062-06 - Nové kce - ...'!$C$83:$K$326</definedName>
    <definedName name="_xlnm.Print_Titles" localSheetId="6">'2021-062-06 - Nové kce - ...'!$95:$95</definedName>
    <definedName name="_xlnm._FilterDatabase" localSheetId="7" hidden="1">'2021-062-07-01 - Elektro-...'!$C$85:$K$124</definedName>
    <definedName name="_xlnm.Print_Area" localSheetId="7">'2021-062-07-01 - Elektro-...'!$C$4:$J$39,'2021-062-07-01 - Elektro-...'!$C$45:$J$67,'2021-062-07-01 - Elektro-...'!$C$73:$K$124</definedName>
    <definedName name="_xlnm.Print_Titles" localSheetId="7">'2021-062-07-01 - Elektro-...'!$85:$85</definedName>
    <definedName name="_xlnm._FilterDatabase" localSheetId="8" hidden="1">'2021-062-07-02 - Elektro-...'!$C$85:$K$126</definedName>
    <definedName name="_xlnm.Print_Area" localSheetId="8">'2021-062-07-02 - Elektro-...'!$C$4:$J$39,'2021-062-07-02 - Elektro-...'!$C$45:$J$67,'2021-062-07-02 - Elektro-...'!$C$73:$K$126</definedName>
    <definedName name="_xlnm.Print_Titles" localSheetId="8">'2021-062-07-02 - Elektro-...'!$85:$85</definedName>
    <definedName name="_xlnm._FilterDatabase" localSheetId="9" hidden="1">'2021-062-07-03 - Elektro-...'!$C$85:$K$126</definedName>
    <definedName name="_xlnm.Print_Area" localSheetId="9">'2021-062-07-03 - Elektro-...'!$C$4:$J$39,'2021-062-07-03 - Elektro-...'!$C$45:$J$67,'2021-062-07-03 - Elektro-...'!$C$73:$K$126</definedName>
    <definedName name="_xlnm.Print_Titles" localSheetId="9">'2021-062-07-03 - Elektro-...'!$85:$85</definedName>
    <definedName name="_xlnm._FilterDatabase" localSheetId="10" hidden="1">'2021-062-07-04 - Elektro-...'!$C$85:$K$124</definedName>
    <definedName name="_xlnm.Print_Area" localSheetId="10">'2021-062-07-04 - Elektro-...'!$C$4:$J$39,'2021-062-07-04 - Elektro-...'!$C$45:$J$67,'2021-062-07-04 - Elektro-...'!$C$73:$K$124</definedName>
    <definedName name="_xlnm.Print_Titles" localSheetId="10">'2021-062-07-04 - Elektro-...'!$85:$85</definedName>
    <definedName name="_xlnm._FilterDatabase" localSheetId="11" hidden="1">'2021-062-08-01 - Vytápění...'!$C$83:$K$125</definedName>
    <definedName name="_xlnm.Print_Area" localSheetId="11">'2021-062-08-01 - Vytápění...'!$C$4:$J$39,'2021-062-08-01 - Vytápění...'!$C$45:$J$65,'2021-062-08-01 - Vytápění...'!$C$71:$K$125</definedName>
    <definedName name="_xlnm.Print_Titles" localSheetId="11">'2021-062-08-01 - Vytápění...'!$83:$83</definedName>
    <definedName name="_xlnm._FilterDatabase" localSheetId="12" hidden="1">'2021-062-08-02 - Vytápění...'!$C$83:$K$133</definedName>
    <definedName name="_xlnm.Print_Area" localSheetId="12">'2021-062-08-02 - Vytápění...'!$C$4:$J$39,'2021-062-08-02 - Vytápění...'!$C$45:$J$65,'2021-062-08-02 - Vytápění...'!$C$71:$K$133</definedName>
    <definedName name="_xlnm.Print_Titles" localSheetId="12">'2021-062-08-02 - Vytápění...'!$83:$83</definedName>
    <definedName name="_xlnm._FilterDatabase" localSheetId="13" hidden="1">'2021-062-09-01 - ZTI - čá...'!$C$83:$K$312</definedName>
    <definedName name="_xlnm.Print_Area" localSheetId="13">'2021-062-09-01 - ZTI - čá...'!$C$4:$J$39,'2021-062-09-01 - ZTI - čá...'!$C$45:$J$65,'2021-062-09-01 - ZTI - čá...'!$C$71:$K$312</definedName>
    <definedName name="_xlnm.Print_Titles" localSheetId="13">'2021-062-09-01 - ZTI - čá...'!$83:$83</definedName>
    <definedName name="_xlnm._FilterDatabase" localSheetId="14" hidden="1">'2021-062-09-02 - ZTI - čá...'!$C$83:$K$310</definedName>
    <definedName name="_xlnm.Print_Area" localSheetId="14">'2021-062-09-02 - ZTI - čá...'!$C$4:$J$39,'2021-062-09-02 - ZTI - čá...'!$C$45:$J$65,'2021-062-09-02 - ZTI - čá...'!$C$71:$K$310</definedName>
    <definedName name="_xlnm.Print_Titles" localSheetId="14">'2021-062-09-02 - ZTI - čá...'!$83:$83</definedName>
    <definedName name="_xlnm._FilterDatabase" localSheetId="15" hidden="1">'2021-062-10 - Ležatá kana...'!$C$88:$K$180</definedName>
    <definedName name="_xlnm.Print_Area" localSheetId="15">'2021-062-10 - Ležatá kana...'!$C$4:$J$39,'2021-062-10 - Ležatá kana...'!$C$45:$J$70,'2021-062-10 - Ležatá kana...'!$C$76:$K$180</definedName>
    <definedName name="_xlnm.Print_Titles" localSheetId="15">'2021-062-10 - Ležatá kana...'!$88:$88</definedName>
    <definedName name="_xlnm._FilterDatabase" localSheetId="16" hidden="1">'2021-062-11 - VRN - vedle...'!$C$84:$K$115</definedName>
    <definedName name="_xlnm.Print_Area" localSheetId="16">'2021-062-11 - VRN - vedle...'!$C$4:$J$39,'2021-062-11 - VRN - vedle...'!$C$45:$J$66,'2021-062-11 - VRN - vedle...'!$C$72:$K$115</definedName>
    <definedName name="_xlnm.Print_Titles" localSheetId="16">'2021-062-11 - VRN - vedle...'!$84:$84</definedName>
    <definedName name="_xlnm.Print_Area" localSheetId="1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7" l="1" r="J37"/>
  <c r="J36"/>
  <c i="1" r="AY70"/>
  <c i="17" r="J35"/>
  <c i="1" r="AX70"/>
  <c i="17" r="BI113"/>
  <c r="BH113"/>
  <c r="BG113"/>
  <c r="BF113"/>
  <c r="T113"/>
  <c r="T112"/>
  <c r="R113"/>
  <c r="R112"/>
  <c r="P113"/>
  <c r="P112"/>
  <c r="BI109"/>
  <c r="BH109"/>
  <c r="BG109"/>
  <c r="BF109"/>
  <c r="T109"/>
  <c r="T108"/>
  <c r="R109"/>
  <c r="R108"/>
  <c r="P109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16" r="J37"/>
  <c r="J36"/>
  <c i="1" r="AY69"/>
  <c i="16" r="J35"/>
  <c i="1" r="AX69"/>
  <c i="16"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T133"/>
  <c r="R134"/>
  <c r="R133"/>
  <c r="P134"/>
  <c r="P133"/>
  <c r="BI130"/>
  <c r="BH130"/>
  <c r="BG130"/>
  <c r="BF130"/>
  <c r="T130"/>
  <c r="T129"/>
  <c r="R130"/>
  <c r="R129"/>
  <c r="P130"/>
  <c r="P129"/>
  <c r="BI126"/>
  <c r="BH126"/>
  <c r="BG126"/>
  <c r="BF126"/>
  <c r="T126"/>
  <c r="T125"/>
  <c r="R126"/>
  <c r="R125"/>
  <c r="P126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15" r="J37"/>
  <c r="J36"/>
  <c i="1" r="AY68"/>
  <c i="15" r="J35"/>
  <c i="1" r="AX68"/>
  <c i="15"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14" r="J37"/>
  <c r="J36"/>
  <c i="1" r="AY67"/>
  <c i="14" r="J35"/>
  <c i="1" r="AX67"/>
  <c i="14"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3" r="J37"/>
  <c r="J36"/>
  <c i="1" r="AY66"/>
  <c i="13" r="J35"/>
  <c i="1" r="AX66"/>
  <c i="13"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12" r="J37"/>
  <c r="J36"/>
  <c i="1" r="AY65"/>
  <c i="12" r="J35"/>
  <c i="1" r="AX65"/>
  <c i="12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11" r="J37"/>
  <c r="J36"/>
  <c i="1" r="AY64"/>
  <c i="11" r="J35"/>
  <c i="1" r="AX64"/>
  <c i="11"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10" r="J37"/>
  <c r="J36"/>
  <c i="1" r="AY63"/>
  <c i="10" r="J35"/>
  <c i="1" r="AX63"/>
  <c i="10" r="BI124"/>
  <c r="BH124"/>
  <c r="BG124"/>
  <c r="BF124"/>
  <c r="T124"/>
  <c r="T123"/>
  <c r="R124"/>
  <c r="R123"/>
  <c r="P124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48"/>
  <c i="9" r="J37"/>
  <c r="J36"/>
  <c i="1" r="AY62"/>
  <c i="9" r="J35"/>
  <c i="1" r="AX62"/>
  <c i="9" r="BI124"/>
  <c r="BH124"/>
  <c r="BG124"/>
  <c r="BF124"/>
  <c r="T124"/>
  <c r="T123"/>
  <c r="R124"/>
  <c r="R123"/>
  <c r="P124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8" r="J37"/>
  <c r="J36"/>
  <c i="1" r="AY61"/>
  <c i="8" r="J35"/>
  <c i="1" r="AX61"/>
  <c i="8"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7" r="J37"/>
  <c r="J36"/>
  <c i="1" r="AY60"/>
  <c i="7" r="J35"/>
  <c i="1" r="AX60"/>
  <c i="7"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T98"/>
  <c r="R99"/>
  <c r="R98"/>
  <c r="P99"/>
  <c r="P98"/>
  <c r="J93"/>
  <c r="J92"/>
  <c r="F92"/>
  <c r="F90"/>
  <c r="E88"/>
  <c r="J55"/>
  <c r="J54"/>
  <c r="F54"/>
  <c r="F52"/>
  <c r="E50"/>
  <c r="J18"/>
  <c r="E18"/>
  <c r="F93"/>
  <c r="J17"/>
  <c r="J12"/>
  <c r="J52"/>
  <c r="E7"/>
  <c r="E86"/>
  <c i="6" r="J37"/>
  <c r="J36"/>
  <c i="1" r="AY59"/>
  <c i="6" r="J35"/>
  <c i="1" r="AX59"/>
  <c i="6"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T98"/>
  <c r="R99"/>
  <c r="R98"/>
  <c r="P99"/>
  <c r="P98"/>
  <c r="J93"/>
  <c r="J92"/>
  <c r="F92"/>
  <c r="F90"/>
  <c r="E88"/>
  <c r="J55"/>
  <c r="J54"/>
  <c r="F54"/>
  <c r="F52"/>
  <c r="E50"/>
  <c r="J18"/>
  <c r="E18"/>
  <c r="F55"/>
  <c r="J17"/>
  <c r="J12"/>
  <c r="J90"/>
  <c r="E7"/>
  <c r="E86"/>
  <c i="5" r="J37"/>
  <c r="J36"/>
  <c i="1" r="AY58"/>
  <c i="5" r="J35"/>
  <c i="1" r="AX58"/>
  <c i="5"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T98"/>
  <c r="R99"/>
  <c r="R98"/>
  <c r="P99"/>
  <c r="P98"/>
  <c r="J93"/>
  <c r="J92"/>
  <c r="F92"/>
  <c r="F90"/>
  <c r="E88"/>
  <c r="J55"/>
  <c r="J54"/>
  <c r="F54"/>
  <c r="F52"/>
  <c r="E50"/>
  <c r="J18"/>
  <c r="E18"/>
  <c r="F55"/>
  <c r="J17"/>
  <c r="J12"/>
  <c r="J52"/>
  <c r="E7"/>
  <c r="E86"/>
  <c i="4" r="J37"/>
  <c r="J36"/>
  <c i="1" r="AY57"/>
  <c i="4" r="J35"/>
  <c i="1" r="AX57"/>
  <c i="4"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3" r="J37"/>
  <c r="J36"/>
  <c i="1" r="AY56"/>
  <c i="3" r="J35"/>
  <c i="1" r="AX56"/>
  <c i="3"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2" r="J37"/>
  <c r="J36"/>
  <c i="1" r="AY55"/>
  <c i="2" r="J35"/>
  <c i="1" r="AX55"/>
  <c i="2"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J168"/>
  <c r="J160"/>
  <c i="3" r="BK102"/>
  <c r="J137"/>
  <c i="4" r="J148"/>
  <c r="J96"/>
  <c r="J145"/>
  <c i="5" r="BK318"/>
  <c r="BK327"/>
  <c r="BK196"/>
  <c r="J181"/>
  <c i="6" r="J240"/>
  <c r="BK237"/>
  <c i="7" r="BK181"/>
  <c r="BK247"/>
  <c r="BK234"/>
  <c r="J265"/>
  <c r="J241"/>
  <c i="8" r="J115"/>
  <c i="9" r="BK96"/>
  <c i="10" r="J98"/>
  <c r="BK112"/>
  <c i="11" r="J103"/>
  <c i="12" r="BK94"/>
  <c i="13" r="J93"/>
  <c r="J110"/>
  <c i="14" r="BK99"/>
  <c r="BK171"/>
  <c r="J144"/>
  <c r="BK149"/>
  <c r="BK180"/>
  <c i="15" r="BK237"/>
  <c r="BK302"/>
  <c r="BK276"/>
  <c i="16" r="J113"/>
  <c r="BK151"/>
  <c i="2" r="BK145"/>
  <c r="BK112"/>
  <c i="3" r="J168"/>
  <c r="J134"/>
  <c i="4" r="J116"/>
  <c r="BK168"/>
  <c r="J93"/>
  <c i="5" r="J241"/>
  <c r="BK302"/>
  <c r="BK181"/>
  <c r="BK244"/>
  <c r="BK140"/>
  <c i="6" r="J137"/>
  <c r="J224"/>
  <c r="J318"/>
  <c r="J174"/>
  <c r="BK174"/>
  <c r="BK134"/>
  <c i="7" r="BK290"/>
  <c r="J203"/>
  <c r="J244"/>
  <c r="BK103"/>
  <c r="J209"/>
  <c i="8" r="BK96"/>
  <c i="9" r="J101"/>
  <c i="10" r="J114"/>
  <c i="11" r="BK93"/>
  <c i="12" r="BK96"/>
  <c i="13" r="BK114"/>
  <c i="14" r="J242"/>
  <c r="BK278"/>
  <c r="BK102"/>
  <c r="BK141"/>
  <c r="BK87"/>
  <c i="15" r="BK250"/>
  <c r="J287"/>
  <c r="BK123"/>
  <c i="16" r="BK172"/>
  <c r="J107"/>
  <c i="2" r="BK166"/>
  <c r="BK140"/>
  <c i="3" r="BK125"/>
  <c r="J93"/>
  <c i="4" r="BK93"/>
  <c r="J178"/>
  <c i="5" r="J227"/>
  <c r="BK324"/>
  <c r="BK230"/>
  <c r="J293"/>
  <c r="J123"/>
  <c i="6" r="J199"/>
  <c r="J290"/>
  <c r="BK117"/>
  <c r="J187"/>
  <c r="BK131"/>
  <c i="7" r="BK281"/>
  <c r="J315"/>
  <c r="BK200"/>
  <c r="BK152"/>
  <c i="8" r="J117"/>
  <c i="9" r="J96"/>
  <c i="10" r="BK121"/>
  <c i="11" r="J107"/>
  <c r="J89"/>
  <c i="12" r="J104"/>
  <c i="13" r="J114"/>
  <c i="14" r="BK246"/>
  <c r="BK280"/>
  <c r="BK123"/>
  <c r="BK114"/>
  <c r="J123"/>
  <c r="BK252"/>
  <c i="15" r="J212"/>
  <c r="BK135"/>
  <c i="16" r="BK116"/>
  <c r="BK98"/>
  <c r="BK101"/>
  <c i="2" r="BK171"/>
  <c r="BK157"/>
  <c r="J131"/>
  <c i="3" r="J163"/>
  <c r="BK145"/>
  <c i="4" r="J105"/>
  <c r="J171"/>
  <c i="5" r="J199"/>
  <c r="BK221"/>
  <c r="BK224"/>
  <c r="J287"/>
  <c r="J106"/>
  <c i="6" r="J106"/>
  <c r="BK190"/>
  <c r="BK324"/>
  <c r="J109"/>
  <c r="J293"/>
  <c i="7" r="BK209"/>
  <c r="J312"/>
  <c r="J290"/>
  <c r="BK238"/>
  <c r="BK256"/>
  <c i="8" r="J89"/>
  <c i="9" r="J124"/>
  <c i="10" r="J93"/>
  <c i="11" r="J105"/>
  <c i="12" r="BK98"/>
  <c i="13" r="BK126"/>
  <c r="BK93"/>
  <c i="14" r="BK186"/>
  <c r="J165"/>
  <c r="BK135"/>
  <c r="BK198"/>
  <c r="J201"/>
  <c i="15" r="BK225"/>
  <c r="BK165"/>
  <c r="BK186"/>
  <c i="16" r="J154"/>
  <c i="17" r="J102"/>
  <c i="2" r="J96"/>
  <c r="BK99"/>
  <c i="3" r="BK148"/>
  <c r="BK160"/>
  <c i="4" r="J90"/>
  <c r="J128"/>
  <c i="5" r="BK299"/>
  <c r="J324"/>
  <c r="J145"/>
  <c r="BK218"/>
  <c r="BK145"/>
  <c i="6" r="J302"/>
  <c r="BK330"/>
  <c r="J151"/>
  <c r="BK177"/>
  <c r="J206"/>
  <c i="7" r="BK117"/>
  <c r="J278"/>
  <c r="J178"/>
  <c r="J187"/>
  <c r="J215"/>
  <c i="8" r="BK122"/>
  <c i="9" r="J119"/>
  <c i="10" r="J101"/>
  <c i="11" r="BK89"/>
  <c i="12" r="BK122"/>
  <c i="13" r="BK106"/>
  <c r="BK102"/>
  <c i="14" r="BK201"/>
  <c r="J192"/>
  <c r="BK155"/>
  <c r="J180"/>
  <c r="BK168"/>
  <c i="15" r="BK192"/>
  <c r="BK146"/>
  <c r="BK114"/>
  <c i="16" r="BK163"/>
  <c i="17" r="J98"/>
  <c i="2" r="J119"/>
  <c i="3" r="J140"/>
  <c i="4" r="J108"/>
  <c r="BK102"/>
  <c i="5" r="J296"/>
  <c r="J158"/>
  <c r="BK309"/>
  <c r="J187"/>
  <c r="BK166"/>
  <c i="6" r="BK206"/>
  <c r="BK296"/>
  <c r="BK158"/>
  <c r="BK259"/>
  <c r="BK293"/>
  <c r="J259"/>
  <c r="BK99"/>
  <c i="7" r="J296"/>
  <c r="BK275"/>
  <c r="BK224"/>
  <c r="J272"/>
  <c i="8" r="BK93"/>
  <c i="9" r="BK105"/>
  <c r="J98"/>
  <c i="10" r="J121"/>
  <c i="11" r="J109"/>
  <c i="12" r="J102"/>
  <c i="13" r="BK100"/>
  <c i="14" r="J244"/>
  <c r="J198"/>
  <c r="BK152"/>
  <c r="J210"/>
  <c r="J278"/>
  <c i="15" r="J218"/>
  <c r="BK222"/>
  <c r="BK201"/>
  <c r="BK177"/>
  <c r="J152"/>
  <c r="BK111"/>
  <c r="BK93"/>
  <c r="J270"/>
  <c r="J256"/>
  <c r="BK273"/>
  <c r="BK259"/>
  <c r="J237"/>
  <c r="J162"/>
  <c r="J129"/>
  <c r="J93"/>
  <c r="BK264"/>
  <c r="BK244"/>
  <c r="J228"/>
  <c r="J189"/>
  <c r="J159"/>
  <c i="16" r="J119"/>
  <c i="17" r="BK113"/>
  <c r="BK92"/>
  <c i="2" r="J112"/>
  <c r="BK102"/>
  <c i="3" r="BK96"/>
  <c r="BK112"/>
  <c i="4" r="BK108"/>
  <c r="J140"/>
  <c i="5" r="J271"/>
  <c r="BK203"/>
  <c r="BK281"/>
  <c r="J140"/>
  <c r="J155"/>
  <c i="6" r="BK148"/>
  <c i="7" r="BK296"/>
  <c r="J293"/>
  <c r="BK196"/>
  <c r="J175"/>
  <c r="J181"/>
  <c i="8" r="BK98"/>
  <c i="9" r="BK109"/>
  <c i="10" r="BK91"/>
  <c i="12" r="J113"/>
  <c r="BK106"/>
  <c i="13" r="J132"/>
  <c i="14" r="BK261"/>
  <c r="BK294"/>
  <c r="J286"/>
  <c r="BK108"/>
  <c r="BK286"/>
  <c i="15" r="BK305"/>
  <c r="J135"/>
  <c r="BK298"/>
  <c i="16" r="BK154"/>
  <c r="BK92"/>
  <c i="2" r="BK178"/>
  <c r="J102"/>
  <c r="BK90"/>
  <c i="3" r="BK128"/>
  <c r="J99"/>
  <c i="4" r="J125"/>
  <c r="BK99"/>
  <c i="5" r="BK247"/>
  <c r="BK212"/>
  <c r="J120"/>
  <c r="BK151"/>
  <c r="BK199"/>
  <c i="6" r="BK227"/>
  <c r="J193"/>
  <c r="BK103"/>
  <c r="J244"/>
  <c r="J134"/>
  <c r="J218"/>
  <c i="7" r="BK241"/>
  <c r="J149"/>
  <c r="BK162"/>
  <c r="BK259"/>
  <c i="8" r="BK103"/>
  <c i="9" r="BK103"/>
  <c i="10" r="J96"/>
  <c i="11" r="J112"/>
  <c i="12" r="J98"/>
  <c i="13" r="J128"/>
  <c r="J100"/>
  <c i="14" r="J289"/>
  <c r="J234"/>
  <c r="J212"/>
  <c r="BK105"/>
  <c i="15" r="J165"/>
  <c r="BK267"/>
  <c i="16" r="BK141"/>
  <c r="J110"/>
  <c i="17" r="BK109"/>
  <c i="2" r="J154"/>
  <c i="3" r="J96"/>
  <c r="J116"/>
  <c r="BK154"/>
  <c i="4" r="J99"/>
  <c r="J163"/>
  <c i="5" r="BK209"/>
  <c r="J99"/>
  <c r="BK158"/>
  <c r="BK259"/>
  <c r="BK117"/>
  <c i="6" r="BK123"/>
  <c r="BK145"/>
  <c r="BK247"/>
  <c r="J247"/>
  <c r="J253"/>
  <c i="7" r="BK109"/>
  <c r="BK306"/>
  <c r="J268"/>
  <c r="BK134"/>
  <c r="J123"/>
  <c i="9" r="J121"/>
  <c i="10" r="J107"/>
  <c i="11" r="BK112"/>
  <c i="12" r="J91"/>
  <c r="J109"/>
  <c i="13" r="BK98"/>
  <c i="14" r="BK234"/>
  <c r="J252"/>
  <c r="J174"/>
  <c r="J215"/>
  <c r="BK189"/>
  <c i="15" r="BK278"/>
  <c r="BK90"/>
  <c r="BK253"/>
  <c i="16" r="J98"/>
  <c i="3" r="J178"/>
  <c r="BK108"/>
  <c i="4" r="BK163"/>
  <c i="5" r="J262"/>
  <c r="BK193"/>
  <c r="J244"/>
  <c r="J164"/>
  <c r="BK178"/>
  <c i="6" r="J287"/>
  <c r="J262"/>
  <c r="J131"/>
  <c r="BK233"/>
  <c r="BK127"/>
  <c r="BK120"/>
  <c i="7" r="BK299"/>
  <c r="J212"/>
  <c r="BK227"/>
  <c r="BK206"/>
  <c r="J200"/>
  <c i="8" r="BK101"/>
  <c i="9" r="BK124"/>
  <c i="10" r="BK105"/>
  <c i="11" r="BK122"/>
  <c r="BK103"/>
  <c i="12" r="J118"/>
  <c i="13" r="BK104"/>
  <c i="14" r="J255"/>
  <c r="J310"/>
  <c r="BK249"/>
  <c r="J239"/>
  <c r="J261"/>
  <c i="15" r="BK284"/>
  <c r="J295"/>
  <c i="16" r="BK110"/>
  <c r="J134"/>
  <c i="17" r="BK95"/>
  <c i="2" r="BK122"/>
  <c r="BK134"/>
  <c i="3" r="J112"/>
  <c r="BK119"/>
  <c i="4" r="J102"/>
  <c r="J168"/>
  <c i="5" r="J259"/>
  <c r="BK312"/>
  <c r="BK109"/>
  <c r="J113"/>
  <c i="6" r="J158"/>
  <c r="BK171"/>
  <c r="J227"/>
  <c r="BK140"/>
  <c r="BK240"/>
  <c i="7" r="BK268"/>
  <c r="J156"/>
  <c r="J247"/>
  <c r="BK215"/>
  <c r="BK149"/>
  <c i="8" r="J91"/>
  <c i="9" r="BK98"/>
  <c r="BK107"/>
  <c i="10" r="BK124"/>
  <c i="11" r="J96"/>
  <c i="12" r="J106"/>
  <c i="13" r="J121"/>
  <c i="14" r="BK263"/>
  <c r="BK222"/>
  <c r="BK230"/>
  <c r="BK218"/>
  <c r="J283"/>
  <c r="J99"/>
  <c i="15" r="J308"/>
  <c r="J290"/>
  <c i="16" r="J141"/>
  <c r="BK126"/>
  <c i="17" r="BK98"/>
  <c i="2" r="BK137"/>
  <c r="J105"/>
  <c i="3" r="BK116"/>
  <c i="4" r="BK166"/>
  <c r="J137"/>
  <c r="BK131"/>
  <c i="5" r="BK161"/>
  <c r="J196"/>
  <c r="BK284"/>
  <c r="J161"/>
  <c r="BK265"/>
  <c r="BK120"/>
  <c i="6" r="J155"/>
  <c r="J177"/>
  <c r="BK290"/>
  <c r="BK253"/>
  <c r="J103"/>
  <c i="7" r="J190"/>
  <c r="J218"/>
  <c r="J206"/>
  <c r="J234"/>
  <c r="J184"/>
  <c i="8" r="BK115"/>
  <c r="BK107"/>
  <c i="9" r="BK121"/>
  <c i="10" r="BK101"/>
  <c i="11" r="BK107"/>
  <c i="12" r="BK102"/>
  <c i="13" r="BK108"/>
  <c r="J87"/>
  <c i="14" r="BK129"/>
  <c r="BK239"/>
  <c r="BK215"/>
  <c r="BK244"/>
  <c r="J141"/>
  <c i="15" r="J174"/>
  <c r="J210"/>
  <c r="J195"/>
  <c r="J171"/>
  <c r="BK126"/>
  <c r="J259"/>
  <c r="BK162"/>
  <c r="J123"/>
  <c i="2" r="BK168"/>
  <c r="BK96"/>
  <c i="3" r="J105"/>
  <c r="J151"/>
  <c i="4" r="BK105"/>
  <c i="5" r="BK306"/>
  <c r="J278"/>
  <c r="BK131"/>
  <c r="BK103"/>
  <c r="J136"/>
  <c i="6" r="BK274"/>
  <c r="J271"/>
  <c i="7" r="J253"/>
  <c r="BK287"/>
  <c r="BK159"/>
  <c r="BK312"/>
  <c i="8" r="BK109"/>
  <c i="9" r="BK117"/>
  <c i="10" r="J124"/>
  <c i="11" r="BK109"/>
  <c i="12" r="J87"/>
  <c r="J96"/>
  <c i="13" r="BK112"/>
  <c r="BK89"/>
  <c i="14" r="BK228"/>
  <c r="BK258"/>
  <c r="J228"/>
  <c r="J225"/>
  <c r="BK242"/>
  <c i="15" r="J207"/>
  <c r="BK171"/>
  <c r="BK132"/>
  <c i="16" r="BK119"/>
  <c r="BK130"/>
  <c i="2" r="BK160"/>
  <c r="J134"/>
  <c i="3" r="BK163"/>
  <c r="J108"/>
  <c i="4" r="BK171"/>
  <c r="BK137"/>
  <c i="5" r="J321"/>
  <c r="J327"/>
  <c r="J237"/>
  <c r="J117"/>
  <c r="J171"/>
  <c i="6" r="BK184"/>
  <c r="BK278"/>
  <c r="BK151"/>
  <c r="J284"/>
  <c r="J296"/>
  <c r="BK256"/>
  <c i="7" r="J306"/>
  <c r="J309"/>
  <c r="J299"/>
  <c r="BK272"/>
  <c r="BK212"/>
  <c r="BK127"/>
  <c i="8" r="BK117"/>
  <c i="9" r="BK119"/>
  <c i="10" r="BK109"/>
  <c i="11" r="J98"/>
  <c i="12" r="BK118"/>
  <c i="13" r="J91"/>
  <c i="14" r="J275"/>
  <c r="J237"/>
  <c r="J183"/>
  <c r="J171"/>
  <c r="J249"/>
  <c i="15" r="J198"/>
  <c r="BK152"/>
  <c r="BK174"/>
  <c i="16" r="J144"/>
  <c r="J126"/>
  <c i="2" r="J128"/>
  <c r="J116"/>
  <c i="3" r="BK122"/>
  <c r="J122"/>
  <c i="4" r="BK140"/>
  <c r="J166"/>
  <c i="5" r="J151"/>
  <c r="BK174"/>
  <c r="J184"/>
  <c r="J193"/>
  <c r="BK127"/>
  <c i="6" r="J327"/>
  <c r="J167"/>
  <c r="J315"/>
  <c r="BK281"/>
  <c r="BK302"/>
  <c i="7" r="J287"/>
  <c r="BK265"/>
  <c r="J238"/>
  <c r="J303"/>
  <c i="8" r="J103"/>
  <c i="9" r="J112"/>
  <c i="10" r="J117"/>
  <c i="11" r="J117"/>
  <c i="12" r="BK115"/>
  <c i="13" r="J102"/>
  <c i="14" r="J272"/>
  <c r="J87"/>
  <c r="J155"/>
  <c r="BK146"/>
  <c r="BK165"/>
  <c r="J222"/>
  <c i="15" r="J244"/>
  <c r="J253"/>
  <c r="BK204"/>
  <c i="16" r="J147"/>
  <c r="J163"/>
  <c i="17" r="BK105"/>
  <c i="2" r="J99"/>
  <c r="BK93"/>
  <c i="3" r="BK166"/>
  <c i="4" r="J131"/>
  <c r="BK112"/>
  <c r="BK119"/>
  <c i="5" r="J148"/>
  <c r="J315"/>
  <c r="BK262"/>
  <c r="BK106"/>
  <c r="BK133"/>
  <c i="6" r="J181"/>
  <c r="BK161"/>
  <c r="BK268"/>
  <c r="J250"/>
  <c r="J281"/>
  <c i="7" r="BK284"/>
  <c r="J262"/>
  <c r="J103"/>
  <c r="J127"/>
  <c r="J146"/>
  <c i="8" r="BK89"/>
  <c i="9" r="BK93"/>
  <c i="10" r="BK89"/>
  <c i="11" r="BK98"/>
  <c i="12" r="BK89"/>
  <c r="BK91"/>
  <c i="13" r="J98"/>
  <c i="14" r="BK232"/>
  <c r="J218"/>
  <c r="J159"/>
  <c r="BK292"/>
  <c r="J120"/>
  <c i="15" r="J146"/>
  <c r="J126"/>
  <c r="J111"/>
  <c i="16" r="J92"/>
  <c r="J104"/>
  <c i="2" r="J151"/>
  <c r="J163"/>
  <c i="3" r="BK137"/>
  <c r="BK171"/>
  <c r="J90"/>
  <c i="4" r="BK154"/>
  <c i="5" r="J206"/>
  <c r="BK187"/>
  <c r="BK241"/>
  <c r="J281"/>
  <c r="BK155"/>
  <c i="6" r="BK265"/>
  <c r="BK199"/>
  <c r="BK312"/>
  <c r="BK209"/>
  <c r="J233"/>
  <c r="BK299"/>
  <c i="7" r="BK184"/>
  <c r="BK218"/>
  <c r="J141"/>
  <c r="BK120"/>
  <c i="8" r="J101"/>
  <c i="9" r="J107"/>
  <c i="10" r="J119"/>
  <c i="11" r="BK91"/>
  <c i="12" r="BK111"/>
  <c r="J100"/>
  <c i="13" r="BK121"/>
  <c i="14" r="BK225"/>
  <c r="J297"/>
  <c r="J186"/>
  <c r="BK307"/>
  <c r="J146"/>
  <c r="BK183"/>
  <c i="15" r="BK261"/>
  <c r="BK290"/>
  <c r="J247"/>
  <c i="16" r="BK178"/>
  <c r="J175"/>
  <c i="17" r="J109"/>
  <c i="2" r="J90"/>
  <c r="BK116"/>
  <c i="3" r="J166"/>
  <c i="4" r="BK151"/>
  <c r="BK157"/>
  <c i="5" r="J309"/>
  <c r="J265"/>
  <c r="BK321"/>
  <c r="BK234"/>
  <c r="J290"/>
  <c r="BK148"/>
  <c i="6" r="BK106"/>
  <c r="BK167"/>
  <c r="BK230"/>
  <c r="J190"/>
  <c i="7" r="J321"/>
  <c r="BK123"/>
  <c r="J137"/>
  <c r="J221"/>
  <c r="J109"/>
  <c i="9" r="BK91"/>
  <c i="10" r="J91"/>
  <c i="11" r="J115"/>
  <c i="12" r="BK124"/>
  <c r="BK87"/>
  <c i="13" r="J117"/>
  <c i="14" r="BK266"/>
  <c r="BK90"/>
  <c r="J105"/>
  <c r="BK310"/>
  <c r="J135"/>
  <c r="J207"/>
  <c i="15" r="BK308"/>
  <c r="BK234"/>
  <c r="J204"/>
  <c r="BK189"/>
  <c r="J155"/>
  <c r="BK141"/>
  <c r="BK102"/>
  <c r="J284"/>
  <c r="BK195"/>
  <c r="BK129"/>
  <c r="BK99"/>
  <c r="J281"/>
  <c r="J242"/>
  <c r="BK198"/>
  <c r="J180"/>
  <c r="J120"/>
  <c r="J302"/>
  <c r="J276"/>
  <c r="J225"/>
  <c r="BK281"/>
  <c i="16" r="BK157"/>
  <c r="BK160"/>
  <c r="BK144"/>
  <c i="17" r="BK102"/>
  <c i="2" r="J178"/>
  <c r="J125"/>
  <c i="3" r="BK151"/>
  <c r="J125"/>
  <c r="BK90"/>
  <c i="4" r="J160"/>
  <c r="BK145"/>
  <c i="5" r="BK171"/>
  <c r="BK168"/>
  <c r="J250"/>
  <c r="J178"/>
  <c r="J234"/>
  <c i="6" r="BK224"/>
  <c r="BK305"/>
  <c r="BK169"/>
  <c i="7" r="BK324"/>
  <c r="BK321"/>
  <c r="BK293"/>
  <c r="BK203"/>
  <c r="BK262"/>
  <c i="8" r="J109"/>
  <c i="9" r="J91"/>
  <c i="10" r="J109"/>
  <c i="11" r="J122"/>
  <c i="12" r="BK109"/>
  <c i="13" r="BK128"/>
  <c r="J104"/>
  <c i="14" r="BK192"/>
  <c r="BK120"/>
  <c r="BK269"/>
  <c r="J111"/>
  <c r="J132"/>
  <c i="15" r="J250"/>
  <c r="BK230"/>
  <c r="J90"/>
  <c i="16" r="BK147"/>
  <c i="17" r="J88"/>
  <c i="2" r="BK148"/>
  <c i="3" r="J102"/>
  <c r="BK178"/>
  <c r="BK140"/>
  <c i="4" r="BK134"/>
  <c i="5" r="J284"/>
  <c r="BK164"/>
  <c r="J312"/>
  <c r="J299"/>
  <c r="J109"/>
  <c i="6" r="BK309"/>
  <c r="J169"/>
  <c r="J140"/>
  <c r="BK287"/>
  <c r="BK181"/>
  <c i="7" r="J120"/>
  <c r="BK253"/>
  <c r="BK318"/>
  <c r="J193"/>
  <c r="BK156"/>
  <c i="8" r="J105"/>
  <c i="9" r="BK89"/>
  <c i="10" r="J112"/>
  <c r="J103"/>
  <c i="11" r="BK101"/>
  <c i="13" r="J89"/>
  <c r="J106"/>
  <c i="14" r="BK207"/>
  <c r="J189"/>
  <c r="BK138"/>
  <c r="J307"/>
  <c r="J177"/>
  <c i="15" r="J102"/>
  <c r="J234"/>
  <c i="16" r="BK104"/>
  <c r="J160"/>
  <c i="17" r="J92"/>
  <c i="2" r="BK105"/>
  <c r="J122"/>
  <c i="3" r="J160"/>
  <c r="J154"/>
  <c i="4" r="BK178"/>
  <c r="J157"/>
  <c i="5" r="BK315"/>
  <c r="BK293"/>
  <c r="BK278"/>
  <c r="BK206"/>
  <c r="J230"/>
  <c i="6" r="J312"/>
  <c r="J237"/>
  <c r="BK327"/>
  <c r="J215"/>
  <c r="BK212"/>
  <c i="7" r="J224"/>
  <c r="BK221"/>
  <c r="BK193"/>
  <c r="J171"/>
  <c r="BK190"/>
  <c i="8" r="J122"/>
  <c r="J98"/>
  <c i="9" r="J93"/>
  <c i="10" r="BK103"/>
  <c i="11" r="J91"/>
  <c i="13" r="J123"/>
  <c r="J130"/>
  <c i="14" r="BK212"/>
  <c r="J204"/>
  <c r="J232"/>
  <c r="BK255"/>
  <c r="J263"/>
  <c r="BK162"/>
  <c i="15" r="J177"/>
  <c r="BK87"/>
  <c i="16" r="J122"/>
  <c r="BK107"/>
  <c i="17" r="J113"/>
  <c i="2" r="BK125"/>
  <c r="J137"/>
  <c i="3" r="J131"/>
  <c r="BK134"/>
  <c r="J171"/>
  <c i="4" r="BK116"/>
  <c r="J112"/>
  <c i="5" r="BK253"/>
  <c r="BK99"/>
  <c r="J203"/>
  <c r="J247"/>
  <c r="BK136"/>
  <c i="6" r="J145"/>
  <c r="J209"/>
  <c r="BK109"/>
  <c r="J171"/>
  <c r="BK193"/>
  <c r="J184"/>
  <c i="7" r="J152"/>
  <c r="J284"/>
  <c r="J259"/>
  <c r="BK137"/>
  <c r="J168"/>
  <c i="8" r="BK105"/>
  <c i="9" r="BK112"/>
  <c i="11" r="BK96"/>
  <c i="12" r="J120"/>
  <c r="BK113"/>
  <c i="13" r="J126"/>
  <c i="14" r="J280"/>
  <c r="BK111"/>
  <c r="BK132"/>
  <c r="J90"/>
  <c r="BK117"/>
  <c r="BK195"/>
  <c i="15" r="J105"/>
  <c r="BK242"/>
  <c i="16" r="BK95"/>
  <c r="J178"/>
  <c i="17" r="J95"/>
  <c i="2" r="J140"/>
  <c r="BK108"/>
  <c i="3" r="J157"/>
  <c r="J174"/>
  <c i="4" r="BK128"/>
  <c r="J122"/>
  <c i="5" r="BK296"/>
  <c r="J268"/>
  <c r="J133"/>
  <c r="J212"/>
  <c r="J174"/>
  <c i="6" r="BK315"/>
  <c r="J117"/>
  <c r="BK137"/>
  <c r="J274"/>
  <c r="J268"/>
  <c r="J161"/>
  <c i="7" r="J318"/>
  <c r="BK309"/>
  <c r="J281"/>
  <c r="BK244"/>
  <c r="J275"/>
  <c i="8" r="J96"/>
  <c r="J93"/>
  <c i="9" r="J89"/>
  <c i="10" r="BK114"/>
  <c i="11" r="BK115"/>
  <c r="J93"/>
  <c i="12" r="BK120"/>
  <c i="13" r="J108"/>
  <c r="BK123"/>
  <c i="14" r="J102"/>
  <c r="J138"/>
  <c r="BK275"/>
  <c r="J96"/>
  <c i="15" r="BK287"/>
  <c r="BK144"/>
  <c r="J108"/>
  <c r="J168"/>
  <c i="16" r="J138"/>
  <c r="J116"/>
  <c i="2" r="BK154"/>
  <c r="BK151"/>
  <c i="1" r="AS54"/>
  <c i="5" r="J221"/>
  <c r="BK184"/>
  <c i="6" r="J278"/>
  <c r="J265"/>
  <c r="J127"/>
  <c r="BK218"/>
  <c r="J164"/>
  <c r="J148"/>
  <c i="7" r="BK278"/>
  <c r="J99"/>
  <c r="J113"/>
  <c r="J134"/>
  <c i="8" r="J112"/>
  <c i="9" r="BK114"/>
  <c i="10" r="J105"/>
  <c i="11" r="J101"/>
  <c i="12" r="J124"/>
  <c r="J115"/>
  <c i="13" r="BK87"/>
  <c i="14" r="BK177"/>
  <c r="BK144"/>
  <c r="J117"/>
  <c r="J162"/>
  <c r="BK204"/>
  <c i="15" r="BK256"/>
  <c r="J239"/>
  <c r="BK212"/>
  <c r="J144"/>
  <c r="BK105"/>
  <c r="J292"/>
  <c r="J273"/>
  <c r="BK210"/>
  <c r="J141"/>
  <c r="BK270"/>
  <c r="BK247"/>
  <c r="J232"/>
  <c r="J183"/>
  <c r="J138"/>
  <c r="J117"/>
  <c r="BK295"/>
  <c r="J230"/>
  <c r="J215"/>
  <c r="J149"/>
  <c r="BK215"/>
  <c i="16" r="BK113"/>
  <c r="BK167"/>
  <c i="2" r="J148"/>
  <c r="J145"/>
  <c i="3" r="BK174"/>
  <c r="BK157"/>
  <c r="BK168"/>
  <c i="4" r="BK90"/>
  <c r="BK174"/>
  <c i="5" r="BK256"/>
  <c r="J215"/>
  <c r="J306"/>
  <c r="BK215"/>
  <c r="J275"/>
  <c i="6" r="BK318"/>
  <c r="BK202"/>
  <c r="J196"/>
  <c i="7" r="J131"/>
  <c r="J162"/>
  <c r="BK231"/>
  <c r="BK171"/>
  <c r="BK131"/>
  <c i="8" r="J107"/>
  <c i="9" r="J109"/>
  <c i="10" r="BK98"/>
  <c i="11" r="BK119"/>
  <c i="12" r="J89"/>
  <c i="13" r="BK117"/>
  <c i="14" r="J292"/>
  <c r="J149"/>
  <c r="BK210"/>
  <c r="J168"/>
  <c r="BK174"/>
  <c r="J246"/>
  <c i="15" r="J264"/>
  <c r="BK168"/>
  <c r="BK120"/>
  <c r="BK183"/>
  <c i="16" r="BK175"/>
  <c i="17" r="BK88"/>
  <c i="2" r="BK163"/>
  <c r="J108"/>
  <c i="3" r="J145"/>
  <c i="4" r="BK160"/>
  <c r="BK122"/>
  <c i="5" r="BK275"/>
  <c r="BK190"/>
  <c r="J209"/>
  <c r="BK271"/>
  <c r="J127"/>
  <c i="6" r="J330"/>
  <c r="J123"/>
  <c r="J212"/>
  <c r="J256"/>
  <c i="7" r="BK165"/>
  <c r="BK250"/>
  <c r="BK187"/>
  <c r="J106"/>
  <c r="BK106"/>
  <c i="8" r="BK91"/>
  <c i="9" r="BK101"/>
  <c i="11" r="J119"/>
  <c i="12" r="BK104"/>
  <c i="13" r="BK119"/>
  <c r="J119"/>
  <c i="14" r="BK126"/>
  <c r="J129"/>
  <c r="J300"/>
  <c r="J195"/>
  <c i="15" r="J298"/>
  <c r="J114"/>
  <c i="16" r="J151"/>
  <c r="J157"/>
  <c i="2" r="BK174"/>
  <c r="J166"/>
  <c r="J93"/>
  <c i="3" r="BK93"/>
  <c i="4" r="J119"/>
  <c r="J134"/>
  <c i="5" r="BK268"/>
  <c r="BK250"/>
  <c r="BK290"/>
  <c r="BK123"/>
  <c r="J168"/>
  <c i="6" r="BK164"/>
  <c r="BK196"/>
  <c r="BK262"/>
  <c r="J120"/>
  <c r="BK155"/>
  <c r="BK215"/>
  <c i="7" r="J159"/>
  <c r="BK146"/>
  <c r="J227"/>
  <c r="J250"/>
  <c i="8" r="J119"/>
  <c i="9" r="J105"/>
  <c i="10" r="BK93"/>
  <c i="11" r="BK117"/>
  <c i="12" r="J94"/>
  <c i="13" r="BK132"/>
  <c r="J112"/>
  <c i="14" r="J152"/>
  <c r="J266"/>
  <c r="BK304"/>
  <c r="BK297"/>
  <c r="BK93"/>
  <c i="15" r="BK138"/>
  <c r="BK155"/>
  <c i="16" r="BK134"/>
  <c i="17" r="J105"/>
  <c i="2" r="J157"/>
  <c r="BK119"/>
  <c i="3" r="BK105"/>
  <c r="J119"/>
  <c i="4" r="BK148"/>
  <c i="5" r="J302"/>
  <c r="J166"/>
  <c r="J318"/>
  <c r="J131"/>
  <c r="J224"/>
  <c i="6" r="BK221"/>
  <c r="J324"/>
  <c r="J305"/>
  <c r="BK271"/>
  <c r="J221"/>
  <c i="7" r="BK113"/>
  <c r="BK178"/>
  <c r="BK168"/>
  <c r="BK315"/>
  <c r="BK99"/>
  <c i="9" r="J114"/>
  <c i="10" r="J89"/>
  <c r="BK96"/>
  <c i="12" r="J111"/>
  <c i="13" r="BK110"/>
  <c r="BK96"/>
  <c i="14" r="BK272"/>
  <c r="J93"/>
  <c r="J294"/>
  <c r="BK159"/>
  <c r="BK96"/>
  <c i="15" r="J201"/>
  <c r="BK292"/>
  <c i="16" r="BK138"/>
  <c r="BK122"/>
  <c i="2" r="J174"/>
  <c r="BK128"/>
  <c i="3" r="BK99"/>
  <c r="J148"/>
  <c i="4" r="BK125"/>
  <c r="J154"/>
  <c r="BK96"/>
  <c i="5" r="J218"/>
  <c r="J256"/>
  <c r="J190"/>
  <c r="J253"/>
  <c i="6" r="BK187"/>
  <c r="BK244"/>
  <c r="BK113"/>
  <c r="BK250"/>
  <c r="J299"/>
  <c r="BK284"/>
  <c r="J113"/>
  <c i="7" r="J231"/>
  <c r="J117"/>
  <c r="J324"/>
  <c r="BK175"/>
  <c i="8" r="BK119"/>
  <c i="9" r="J103"/>
  <c i="10" r="BK119"/>
  <c r="BK107"/>
  <c i="12" r="BK100"/>
  <c i="13" r="BK91"/>
  <c i="14" r="J304"/>
  <c r="J269"/>
  <c r="J108"/>
  <c r="J126"/>
  <c r="BK237"/>
  <c i="15" r="BK228"/>
  <c r="BK180"/>
  <c r="J192"/>
  <c i="16" r="J172"/>
  <c r="J167"/>
  <c i="2" r="J171"/>
  <c r="BK131"/>
  <c i="3" r="J128"/>
  <c r="BK131"/>
  <c i="4" r="J174"/>
  <c r="J151"/>
  <c i="5" r="BK287"/>
  <c r="BK237"/>
  <c r="J103"/>
  <c r="BK113"/>
  <c r="BK227"/>
  <c i="6" r="BK321"/>
  <c r="J99"/>
  <c r="J202"/>
  <c r="J321"/>
  <c r="J309"/>
  <c r="J230"/>
  <c i="7" r="BK141"/>
  <c r="BK303"/>
  <c r="J256"/>
  <c r="J196"/>
  <c r="J165"/>
  <c i="8" r="BK112"/>
  <c i="9" r="J117"/>
  <c i="10" r="BK117"/>
  <c i="11" r="BK105"/>
  <c i="12" r="J122"/>
  <c i="13" r="J96"/>
  <c r="BK130"/>
  <c i="14" r="J230"/>
  <c r="BK283"/>
  <c r="J258"/>
  <c r="BK289"/>
  <c r="BK300"/>
  <c r="J114"/>
  <c i="15" r="BK117"/>
  <c r="BK218"/>
  <c r="J132"/>
  <c r="BK96"/>
  <c r="J261"/>
  <c r="J222"/>
  <c r="BK149"/>
  <c r="BK108"/>
  <c r="J96"/>
  <c r="J267"/>
  <c r="BK239"/>
  <c r="J186"/>
  <c r="BK159"/>
  <c r="J87"/>
  <c r="J278"/>
  <c r="BK232"/>
  <c r="BK207"/>
  <c r="J305"/>
  <c r="J99"/>
  <c i="16" r="J101"/>
  <c r="J130"/>
  <c r="J95"/>
  <c i="2" l="1" r="R115"/>
  <c r="BK165"/>
  <c r="J165"/>
  <c r="J66"/>
  <c i="3" r="R89"/>
  <c r="P115"/>
  <c r="R144"/>
  <c i="4" r="P115"/>
  <c r="T144"/>
  <c i="5" r="BK116"/>
  <c r="J116"/>
  <c r="J64"/>
  <c r="BK144"/>
  <c r="J144"/>
  <c r="J69"/>
  <c r="T154"/>
  <c r="T202"/>
  <c r="R240"/>
  <c r="BK305"/>
  <c r="J305"/>
  <c r="J76"/>
  <c i="6" r="T102"/>
  <c r="R116"/>
  <c r="R144"/>
  <c r="BK180"/>
  <c r="J180"/>
  <c r="J71"/>
  <c r="T180"/>
  <c r="BK243"/>
  <c r="J243"/>
  <c r="J74"/>
  <c r="T277"/>
  <c i="7" r="R116"/>
  <c r="R145"/>
  <c r="P155"/>
  <c r="T199"/>
  <c r="R237"/>
  <c r="P302"/>
  <c i="8" r="BK95"/>
  <c r="J95"/>
  <c r="J62"/>
  <c r="P100"/>
  <c r="BK114"/>
  <c r="J114"/>
  <c r="J65"/>
  <c i="9" r="BK88"/>
  <c r="J88"/>
  <c r="J61"/>
  <c r="R95"/>
  <c r="BK111"/>
  <c r="J111"/>
  <c r="J64"/>
  <c r="R116"/>
  <c i="10" r="P95"/>
  <c r="T100"/>
  <c r="R116"/>
  <c i="11" r="T88"/>
  <c r="P100"/>
  <c i="12" r="T86"/>
  <c r="P108"/>
  <c r="R117"/>
  <c i="13" r="T95"/>
  <c r="BK125"/>
  <c r="J125"/>
  <c r="J64"/>
  <c i="14" r="BK86"/>
  <c r="R221"/>
  <c i="16" r="BK91"/>
  <c r="J91"/>
  <c r="J61"/>
  <c r="P150"/>
  <c r="T171"/>
  <c r="T170"/>
  <c i="2" r="T89"/>
  <c r="T115"/>
  <c r="R165"/>
  <c i="3" r="BK89"/>
  <c r="J89"/>
  <c r="J61"/>
  <c r="BK115"/>
  <c r="J115"/>
  <c r="J63"/>
  <c r="T144"/>
  <c i="4" r="BK115"/>
  <c r="J115"/>
  <c r="J63"/>
  <c r="P144"/>
  <c r="T165"/>
  <c i="5" r="P102"/>
  <c r="T116"/>
  <c r="R130"/>
  <c r="R144"/>
  <c r="BK177"/>
  <c r="J177"/>
  <c r="J71"/>
  <c r="T177"/>
  <c r="BK240"/>
  <c r="J240"/>
  <c r="J74"/>
  <c r="R274"/>
  <c i="6" r="P102"/>
  <c r="BK116"/>
  <c r="J116"/>
  <c r="J64"/>
  <c r="BK130"/>
  <c r="J130"/>
  <c r="J66"/>
  <c r="R154"/>
  <c r="T205"/>
  <c r="P243"/>
  <c r="R277"/>
  <c i="7" r="BK102"/>
  <c r="J102"/>
  <c r="J62"/>
  <c r="P130"/>
  <c r="BK155"/>
  <c r="J155"/>
  <c r="J70"/>
  <c r="P199"/>
  <c r="P237"/>
  <c r="R271"/>
  <c i="8" r="BK88"/>
  <c r="J88"/>
  <c r="J61"/>
  <c r="P95"/>
  <c r="T100"/>
  <c i="9" r="T88"/>
  <c r="P100"/>
  <c r="BK116"/>
  <c r="J116"/>
  <c r="J65"/>
  <c i="10" r="R88"/>
  <c r="BK100"/>
  <c r="J100"/>
  <c r="J63"/>
  <c r="BK116"/>
  <c r="J116"/>
  <c r="J65"/>
  <c i="11" r="P95"/>
  <c r="T100"/>
  <c r="P114"/>
  <c i="12" r="P86"/>
  <c r="T93"/>
  <c r="BK117"/>
  <c r="J117"/>
  <c r="J64"/>
  <c i="13" r="R95"/>
  <c r="P125"/>
  <c i="14" r="P86"/>
  <c r="BK221"/>
  <c r="J221"/>
  <c r="J63"/>
  <c r="T303"/>
  <c i="15" r="BK158"/>
  <c r="J158"/>
  <c r="J62"/>
  <c r="P221"/>
  <c r="T301"/>
  <c i="16" r="P91"/>
  <c r="BK137"/>
  <c r="J137"/>
  <c r="J65"/>
  <c r="T137"/>
  <c r="P171"/>
  <c r="P170"/>
  <c i="2" r="BK115"/>
  <c r="J115"/>
  <c r="J63"/>
  <c r="R144"/>
  <c r="R143"/>
  <c i="3" r="T115"/>
  <c r="R165"/>
  <c i="4" r="BK89"/>
  <c r="J89"/>
  <c r="J61"/>
  <c r="R115"/>
  <c r="R165"/>
  <c i="5" r="BK102"/>
  <c r="J102"/>
  <c r="J62"/>
  <c r="T130"/>
  <c r="T144"/>
  <c r="P177"/>
  <c r="R177"/>
  <c r="BK233"/>
  <c r="J233"/>
  <c r="J73"/>
  <c r="R233"/>
  <c r="BK274"/>
  <c r="J274"/>
  <c r="J75"/>
  <c r="R305"/>
  <c i="6" r="BK102"/>
  <c r="J102"/>
  <c r="J62"/>
  <c r="T130"/>
  <c r="P144"/>
  <c r="T154"/>
  <c r="R205"/>
  <c r="T236"/>
  <c r="P277"/>
  <c r="R308"/>
  <c i="7" r="T116"/>
  <c r="R130"/>
  <c r="BK145"/>
  <c r="R155"/>
  <c r="R174"/>
  <c r="BK230"/>
  <c r="J230"/>
  <c r="J73"/>
  <c r="R230"/>
  <c r="BK271"/>
  <c r="J271"/>
  <c r="J75"/>
  <c r="T302"/>
  <c i="8" r="T88"/>
  <c r="T95"/>
  <c r="P114"/>
  <c i="9" r="P95"/>
  <c r="R100"/>
  <c r="T111"/>
  <c i="10" r="BK95"/>
  <c r="J95"/>
  <c r="J62"/>
  <c r="R100"/>
  <c r="T111"/>
  <c i="11" r="BK95"/>
  <c r="J95"/>
  <c r="J62"/>
  <c r="R100"/>
  <c r="BK114"/>
  <c r="J114"/>
  <c r="J65"/>
  <c i="12" r="R86"/>
  <c r="BK108"/>
  <c r="J108"/>
  <c r="J63"/>
  <c r="T117"/>
  <c i="13" r="P95"/>
  <c r="T116"/>
  <c i="14" r="BK158"/>
  <c r="J158"/>
  <c r="J62"/>
  <c r="R158"/>
  <c r="BK303"/>
  <c r="J303"/>
  <c r="J64"/>
  <c i="15" r="P86"/>
  <c r="R158"/>
  <c r="T158"/>
  <c r="BK301"/>
  <c r="J301"/>
  <c r="J64"/>
  <c i="16" r="T91"/>
  <c r="BK150"/>
  <c r="J150"/>
  <c r="J66"/>
  <c i="17" r="T91"/>
  <c i="2" r="BK89"/>
  <c r="P144"/>
  <c r="T165"/>
  <c i="3" r="T89"/>
  <c r="T88"/>
  <c r="BK144"/>
  <c r="P165"/>
  <c i="4" r="T89"/>
  <c r="R144"/>
  <c r="R143"/>
  <c i="5" r="T102"/>
  <c r="T97"/>
  <c r="R116"/>
  <c r="P144"/>
  <c r="BK154"/>
  <c r="J154"/>
  <c r="J70"/>
  <c r="P202"/>
  <c r="P233"/>
  <c r="T233"/>
  <c r="P274"/>
  <c r="P305"/>
  <c i="6" r="T116"/>
  <c r="T144"/>
  <c r="P180"/>
  <c r="R180"/>
  <c r="BK236"/>
  <c r="J236"/>
  <c r="J73"/>
  <c r="R243"/>
  <c r="T308"/>
  <c i="7" r="T102"/>
  <c r="P116"/>
  <c r="T145"/>
  <c r="P174"/>
  <c r="T174"/>
  <c r="P230"/>
  <c r="T230"/>
  <c r="P271"/>
  <c r="R302"/>
  <c i="8" r="R88"/>
  <c r="R100"/>
  <c i="9" r="P88"/>
  <c r="BK100"/>
  <c r="J100"/>
  <c r="J63"/>
  <c r="R111"/>
  <c i="10" r="T88"/>
  <c r="P100"/>
  <c r="R111"/>
  <c i="11" r="R88"/>
  <c r="BK100"/>
  <c r="J100"/>
  <c r="J63"/>
  <c i="12" r="P93"/>
  <c r="T108"/>
  <c i="13" r="BK86"/>
  <c r="J86"/>
  <c r="J61"/>
  <c r="R86"/>
  <c r="BK116"/>
  <c r="J116"/>
  <c r="J63"/>
  <c r="T125"/>
  <c i="14" r="T86"/>
  <c r="P221"/>
  <c r="P303"/>
  <c i="15" r="BK86"/>
  <c r="P158"/>
  <c r="BK221"/>
  <c r="J221"/>
  <c r="J63"/>
  <c r="P301"/>
  <c i="16" r="P137"/>
  <c r="R137"/>
  <c r="R171"/>
  <c r="R170"/>
  <c i="17" r="R101"/>
  <c i="2" r="R89"/>
  <c r="R88"/>
  <c r="R87"/>
  <c r="P115"/>
  <c r="T144"/>
  <c r="T143"/>
  <c i="3" r="P144"/>
  <c r="P143"/>
  <c r="BK165"/>
  <c r="J165"/>
  <c r="J66"/>
  <c i="4" r="R89"/>
  <c r="R88"/>
  <c r="R87"/>
  <c r="BK144"/>
  <c r="P165"/>
  <c i="5" r="R102"/>
  <c r="R97"/>
  <c r="P130"/>
  <c r="P154"/>
  <c r="BK202"/>
  <c r="J202"/>
  <c r="J72"/>
  <c r="P240"/>
  <c r="T274"/>
  <c i="6" r="R102"/>
  <c r="R97"/>
  <c r="R130"/>
  <c r="BK144"/>
  <c r="J144"/>
  <c r="J69"/>
  <c r="P154"/>
  <c r="BK205"/>
  <c r="J205"/>
  <c r="J72"/>
  <c r="P236"/>
  <c r="T243"/>
  <c r="P308"/>
  <c i="7" r="P102"/>
  <c r="P97"/>
  <c r="BK116"/>
  <c r="J116"/>
  <c r="J64"/>
  <c r="BK130"/>
  <c r="J130"/>
  <c r="J66"/>
  <c r="BK174"/>
  <c r="J174"/>
  <c r="J71"/>
  <c r="R199"/>
  <c r="T237"/>
  <c r="BK302"/>
  <c r="J302"/>
  <c r="J76"/>
  <c i="8" r="P88"/>
  <c r="P87"/>
  <c r="P86"/>
  <c i="1" r="AU61"/>
  <c i="8" r="R95"/>
  <c r="R114"/>
  <c i="9" r="BK95"/>
  <c r="J95"/>
  <c r="J62"/>
  <c r="T95"/>
  <c r="P111"/>
  <c r="T116"/>
  <c i="10" r="BK88"/>
  <c r="J88"/>
  <c r="J61"/>
  <c r="T95"/>
  <c r="P111"/>
  <c r="T116"/>
  <c i="11" r="P88"/>
  <c r="P87"/>
  <c r="P86"/>
  <c i="1" r="AU64"/>
  <c i="11" r="T95"/>
  <c r="T114"/>
  <c i="12" r="BK86"/>
  <c r="J86"/>
  <c r="J61"/>
  <c r="R93"/>
  <c r="P117"/>
  <c i="13" r="BK95"/>
  <c r="J95"/>
  <c r="J62"/>
  <c r="R116"/>
  <c i="14" r="R86"/>
  <c r="T221"/>
  <c i="15" r="R86"/>
  <c r="T221"/>
  <c i="16" r="R91"/>
  <c r="T150"/>
  <c i="17" r="P91"/>
  <c r="BK101"/>
  <c r="J101"/>
  <c r="J63"/>
  <c r="T101"/>
  <c i="2" r="P89"/>
  <c r="P88"/>
  <c r="BK144"/>
  <c r="P165"/>
  <c i="3" r="P89"/>
  <c r="P88"/>
  <c r="P87"/>
  <c i="1" r="AU56"/>
  <c i="3" r="R115"/>
  <c r="T165"/>
  <c i="4" r="P89"/>
  <c r="P88"/>
  <c r="T115"/>
  <c r="BK165"/>
  <c r="J165"/>
  <c r="J66"/>
  <c i="5" r="P116"/>
  <c r="BK130"/>
  <c r="J130"/>
  <c r="J66"/>
  <c r="R154"/>
  <c r="R202"/>
  <c r="T240"/>
  <c r="T305"/>
  <c i="6" r="P116"/>
  <c r="P130"/>
  <c r="BK154"/>
  <c r="J154"/>
  <c r="J70"/>
  <c r="P205"/>
  <c r="R236"/>
  <c r="BK277"/>
  <c r="J277"/>
  <c r="J75"/>
  <c r="BK308"/>
  <c r="J308"/>
  <c r="J76"/>
  <c i="7" r="R102"/>
  <c r="R97"/>
  <c r="T130"/>
  <c r="P145"/>
  <c r="P144"/>
  <c r="T155"/>
  <c r="BK199"/>
  <c r="J199"/>
  <c r="J72"/>
  <c r="BK237"/>
  <c r="J237"/>
  <c r="J74"/>
  <c r="T271"/>
  <c i="8" r="BK100"/>
  <c r="J100"/>
  <c r="J63"/>
  <c r="T114"/>
  <c i="9" r="R88"/>
  <c r="R87"/>
  <c r="R86"/>
  <c r="T100"/>
  <c r="P116"/>
  <c i="10" r="P88"/>
  <c r="P87"/>
  <c r="P86"/>
  <c i="1" r="AU63"/>
  <c i="10" r="R95"/>
  <c r="BK111"/>
  <c r="J111"/>
  <c r="J64"/>
  <c r="P116"/>
  <c i="11" r="BK88"/>
  <c r="J88"/>
  <c r="J61"/>
  <c r="R95"/>
  <c r="R114"/>
  <c i="12" r="BK93"/>
  <c r="J93"/>
  <c r="J62"/>
  <c r="R108"/>
  <c i="13" r="P86"/>
  <c r="T86"/>
  <c r="T85"/>
  <c r="T84"/>
  <c r="P116"/>
  <c r="R125"/>
  <c i="14" r="P158"/>
  <c r="T158"/>
  <c r="R303"/>
  <c i="15" r="T86"/>
  <c r="T85"/>
  <c r="T84"/>
  <c r="R221"/>
  <c r="R301"/>
  <c i="16" r="R150"/>
  <c r="BK171"/>
  <c r="J171"/>
  <c r="J69"/>
  <c i="17" r="BK91"/>
  <c r="J91"/>
  <c r="J62"/>
  <c r="R91"/>
  <c r="R86"/>
  <c r="R85"/>
  <c r="P101"/>
  <c i="2" r="BK111"/>
  <c r="J111"/>
  <c r="J62"/>
  <c i="3" r="BK177"/>
  <c r="J177"/>
  <c r="J67"/>
  <c i="4" r="BK177"/>
  <c r="J177"/>
  <c r="J67"/>
  <c i="7" r="BK112"/>
  <c r="J112"/>
  <c r="J63"/>
  <c i="16" r="BK133"/>
  <c r="J133"/>
  <c r="J64"/>
  <c i="5" r="BK98"/>
  <c r="J98"/>
  <c r="J61"/>
  <c i="7" r="BK126"/>
  <c r="J126"/>
  <c r="J65"/>
  <c i="16" r="BK129"/>
  <c r="J129"/>
  <c r="J63"/>
  <c r="BK166"/>
  <c r="J166"/>
  <c r="J67"/>
  <c i="2" r="BK177"/>
  <c r="J177"/>
  <c r="J67"/>
  <c i="3" r="BK111"/>
  <c r="J111"/>
  <c r="J62"/>
  <c i="4" r="BK111"/>
  <c r="J111"/>
  <c r="J62"/>
  <c i="5" r="BK112"/>
  <c r="J112"/>
  <c r="J63"/>
  <c i="6" r="BK126"/>
  <c r="J126"/>
  <c r="J65"/>
  <c r="BK139"/>
  <c r="J139"/>
  <c r="J67"/>
  <c i="7" r="BK140"/>
  <c r="J140"/>
  <c r="J67"/>
  <c i="8" r="BK121"/>
  <c r="J121"/>
  <c r="J66"/>
  <c i="9" r="BK123"/>
  <c r="J123"/>
  <c r="J66"/>
  <c i="10" r="BK123"/>
  <c r="J123"/>
  <c r="J66"/>
  <c i="11" r="BK121"/>
  <c r="J121"/>
  <c r="J66"/>
  <c i="5" r="BK126"/>
  <c r="J126"/>
  <c r="J65"/>
  <c r="BK139"/>
  <c r="J139"/>
  <c r="J67"/>
  <c i="6" r="BK98"/>
  <c r="J98"/>
  <c r="J61"/>
  <c i="7" r="BK98"/>
  <c r="BK97"/>
  <c i="8" r="BK111"/>
  <c r="J111"/>
  <c r="J64"/>
  <c i="6" r="BK112"/>
  <c r="J112"/>
  <c r="J63"/>
  <c i="11" r="BK111"/>
  <c r="J111"/>
  <c r="J64"/>
  <c i="16" r="BK125"/>
  <c r="J125"/>
  <c r="J62"/>
  <c i="17" r="BK87"/>
  <c r="J87"/>
  <c r="J61"/>
  <c r="BK108"/>
  <c r="J108"/>
  <c r="J64"/>
  <c r="BK112"/>
  <c r="J112"/>
  <c r="J65"/>
  <c i="16" r="BK170"/>
  <c r="J170"/>
  <c r="J68"/>
  <c i="17" r="E75"/>
  <c r="BE88"/>
  <c r="F55"/>
  <c r="BE92"/>
  <c r="BE98"/>
  <c r="BE105"/>
  <c r="J52"/>
  <c r="BE95"/>
  <c r="BE102"/>
  <c r="BE113"/>
  <c i="16" r="BK90"/>
  <c r="J90"/>
  <c r="J60"/>
  <c i="17" r="BE109"/>
  <c i="16" r="BE92"/>
  <c r="BE113"/>
  <c r="BE119"/>
  <c r="BE122"/>
  <c r="BE141"/>
  <c r="BE151"/>
  <c r="BE160"/>
  <c i="15" r="J86"/>
  <c r="J61"/>
  <c i="16" r="BE154"/>
  <c r="BE157"/>
  <c r="F55"/>
  <c r="J83"/>
  <c r="BE98"/>
  <c r="BE144"/>
  <c r="BE167"/>
  <c r="BE172"/>
  <c r="E48"/>
  <c r="BE95"/>
  <c r="BE110"/>
  <c r="BE130"/>
  <c r="BE134"/>
  <c r="BE163"/>
  <c r="BE107"/>
  <c r="BE116"/>
  <c r="BE138"/>
  <c r="BE175"/>
  <c r="BE178"/>
  <c r="BE101"/>
  <c r="BE104"/>
  <c r="BE126"/>
  <c r="BE147"/>
  <c i="14" r="J86"/>
  <c r="J61"/>
  <c i="15" r="BE87"/>
  <c r="BE96"/>
  <c r="BE105"/>
  <c r="BE108"/>
  <c r="BE171"/>
  <c r="BE180"/>
  <c r="BE189"/>
  <c r="BE201"/>
  <c r="BE239"/>
  <c r="BE250"/>
  <c r="BE273"/>
  <c r="BE305"/>
  <c r="BE308"/>
  <c r="E48"/>
  <c r="BE123"/>
  <c r="BE138"/>
  <c r="BE141"/>
  <c r="BE144"/>
  <c r="BE162"/>
  <c r="BE183"/>
  <c r="BE204"/>
  <c r="BE210"/>
  <c r="BE212"/>
  <c r="BE242"/>
  <c r="BE259"/>
  <c r="BE261"/>
  <c r="BE267"/>
  <c r="BE270"/>
  <c r="BE287"/>
  <c r="BE298"/>
  <c r="F81"/>
  <c r="BE90"/>
  <c r="BE102"/>
  <c r="BE114"/>
  <c r="BE177"/>
  <c r="BE230"/>
  <c r="BE256"/>
  <c r="J52"/>
  <c r="BE117"/>
  <c r="BE120"/>
  <c r="BE146"/>
  <c r="BE152"/>
  <c r="BE155"/>
  <c r="BE159"/>
  <c r="BE192"/>
  <c r="BE215"/>
  <c r="BE218"/>
  <c r="BE244"/>
  <c r="BE276"/>
  <c r="BE278"/>
  <c r="BE290"/>
  <c r="BE295"/>
  <c r="BE302"/>
  <c r="BE99"/>
  <c r="BE135"/>
  <c r="BE149"/>
  <c r="BE165"/>
  <c r="BE168"/>
  <c r="BE174"/>
  <c r="BE186"/>
  <c r="BE198"/>
  <c r="BE207"/>
  <c r="BE225"/>
  <c r="BE228"/>
  <c r="BE232"/>
  <c r="BE237"/>
  <c r="BE247"/>
  <c r="BE264"/>
  <c r="BE284"/>
  <c r="BE292"/>
  <c r="BE93"/>
  <c r="BE111"/>
  <c r="BE126"/>
  <c r="BE129"/>
  <c r="BE132"/>
  <c r="BE195"/>
  <c r="BE222"/>
  <c r="BE234"/>
  <c r="BE253"/>
  <c r="BE281"/>
  <c i="14" r="E48"/>
  <c r="BE102"/>
  <c r="BE111"/>
  <c r="BE117"/>
  <c r="BE129"/>
  <c r="BE138"/>
  <c r="BE159"/>
  <c r="BE180"/>
  <c r="BE192"/>
  <c r="BE210"/>
  <c r="BE222"/>
  <c r="BE90"/>
  <c r="BE152"/>
  <c r="BE177"/>
  <c r="BE198"/>
  <c r="BE218"/>
  <c r="BE228"/>
  <c r="BE258"/>
  <c r="BE280"/>
  <c r="BE289"/>
  <c r="BE93"/>
  <c r="BE105"/>
  <c r="BE120"/>
  <c r="BE132"/>
  <c r="BE144"/>
  <c r="BE155"/>
  <c r="BE234"/>
  <c r="BE237"/>
  <c r="BE249"/>
  <c r="BE252"/>
  <c r="BE261"/>
  <c r="BE278"/>
  <c r="BE283"/>
  <c r="BE292"/>
  <c r="F55"/>
  <c r="BE149"/>
  <c r="BE165"/>
  <c r="BE171"/>
  <c r="BE189"/>
  <c r="BE201"/>
  <c r="BE212"/>
  <c r="BE232"/>
  <c r="BE275"/>
  <c r="J52"/>
  <c r="BE87"/>
  <c r="BE99"/>
  <c r="BE114"/>
  <c r="BE126"/>
  <c r="BE135"/>
  <c r="BE141"/>
  <c r="BE162"/>
  <c r="BE168"/>
  <c r="BE183"/>
  <c r="BE186"/>
  <c r="BE195"/>
  <c r="BE207"/>
  <c r="BE215"/>
  <c r="BE225"/>
  <c r="BE230"/>
  <c r="BE242"/>
  <c r="BE244"/>
  <c r="BE246"/>
  <c r="BE255"/>
  <c r="BE263"/>
  <c r="BE266"/>
  <c r="BE286"/>
  <c r="BE300"/>
  <c r="BE304"/>
  <c r="BE307"/>
  <c r="BE96"/>
  <c r="BE108"/>
  <c r="BE123"/>
  <c r="BE146"/>
  <c r="BE174"/>
  <c r="BE204"/>
  <c r="BE239"/>
  <c r="BE269"/>
  <c r="BE272"/>
  <c r="BE294"/>
  <c r="BE297"/>
  <c r="BE310"/>
  <c i="12" r="BK85"/>
  <c r="J85"/>
  <c r="J60"/>
  <c i="13" r="E48"/>
  <c r="BE91"/>
  <c r="BE102"/>
  <c r="BE110"/>
  <c r="BE121"/>
  <c r="F81"/>
  <c r="BE87"/>
  <c r="BE93"/>
  <c r="BE104"/>
  <c r="BE108"/>
  <c r="BE112"/>
  <c r="BE114"/>
  <c r="BE126"/>
  <c r="BE89"/>
  <c r="BE96"/>
  <c r="BE106"/>
  <c r="BE123"/>
  <c r="J78"/>
  <c r="BE100"/>
  <c r="BE117"/>
  <c r="BE119"/>
  <c r="BE128"/>
  <c r="BE132"/>
  <c r="BE98"/>
  <c r="BE130"/>
  <c i="12" r="J52"/>
  <c r="F81"/>
  <c r="BE96"/>
  <c r="BE104"/>
  <c r="BE111"/>
  <c r="BE89"/>
  <c r="BE106"/>
  <c r="BE109"/>
  <c r="BE118"/>
  <c r="E48"/>
  <c r="BE100"/>
  <c r="BE102"/>
  <c r="BE113"/>
  <c r="BE120"/>
  <c r="BE87"/>
  <c r="BE91"/>
  <c r="BE122"/>
  <c r="BE124"/>
  <c r="BE94"/>
  <c r="BE98"/>
  <c r="BE115"/>
  <c i="11" r="F55"/>
  <c r="BE91"/>
  <c r="E48"/>
  <c r="BE89"/>
  <c r="BE93"/>
  <c r="BE98"/>
  <c r="BE107"/>
  <c r="BE115"/>
  <c r="BE119"/>
  <c r="J80"/>
  <c r="BE96"/>
  <c r="BE103"/>
  <c r="BE105"/>
  <c r="BE109"/>
  <c r="BE112"/>
  <c r="BE117"/>
  <c r="BE122"/>
  <c r="BE101"/>
  <c i="10" r="BE105"/>
  <c r="J80"/>
  <c r="BE89"/>
  <c r="BE93"/>
  <c r="BE98"/>
  <c r="BE112"/>
  <c r="BE119"/>
  <c r="BE121"/>
  <c r="E76"/>
  <c r="F83"/>
  <c r="BE91"/>
  <c r="BE96"/>
  <c r="BE124"/>
  <c r="BE107"/>
  <c r="BE109"/>
  <c r="BE101"/>
  <c r="BE103"/>
  <c r="BE114"/>
  <c r="BE117"/>
  <c i="9" r="E48"/>
  <c r="BE91"/>
  <c r="BE114"/>
  <c r="J80"/>
  <c r="BE103"/>
  <c r="BE121"/>
  <c r="F83"/>
  <c r="BE93"/>
  <c r="BE112"/>
  <c r="BE89"/>
  <c r="BE101"/>
  <c r="BE105"/>
  <c r="BE109"/>
  <c r="BE107"/>
  <c r="BE117"/>
  <c r="BE119"/>
  <c r="BE124"/>
  <c r="BE96"/>
  <c r="BE98"/>
  <c i="7" r="J97"/>
  <c r="J60"/>
  <c r="J98"/>
  <c r="J61"/>
  <c i="8" r="BE98"/>
  <c r="BE107"/>
  <c r="E76"/>
  <c r="F83"/>
  <c r="BE115"/>
  <c r="BE122"/>
  <c i="7" r="J145"/>
  <c r="J69"/>
  <c i="8" r="BE93"/>
  <c r="BE109"/>
  <c r="BE119"/>
  <c r="J52"/>
  <c r="BE89"/>
  <c r="BE103"/>
  <c r="BE112"/>
  <c r="BE91"/>
  <c r="BE101"/>
  <c r="BE105"/>
  <c r="BE117"/>
  <c r="BE96"/>
  <c i="7" r="BE103"/>
  <c r="BE206"/>
  <c r="BE268"/>
  <c r="BE278"/>
  <c r="BE284"/>
  <c r="BE287"/>
  <c r="BE299"/>
  <c r="BE321"/>
  <c r="E48"/>
  <c r="BE117"/>
  <c r="BE141"/>
  <c r="BE146"/>
  <c r="BE149"/>
  <c r="BE162"/>
  <c r="BE168"/>
  <c r="BE175"/>
  <c r="BE209"/>
  <c r="BE218"/>
  <c r="BE224"/>
  <c r="F55"/>
  <c r="BE99"/>
  <c r="BE134"/>
  <c r="BE181"/>
  <c r="BE184"/>
  <c r="BE203"/>
  <c r="BE241"/>
  <c r="BE275"/>
  <c r="BE303"/>
  <c r="BE306"/>
  <c r="BE309"/>
  <c r="BE324"/>
  <c r="J90"/>
  <c r="BE190"/>
  <c r="BE253"/>
  <c r="BE272"/>
  <c r="BE281"/>
  <c r="BE290"/>
  <c r="BE296"/>
  <c r="BE318"/>
  <c r="BE106"/>
  <c r="BE109"/>
  <c r="BE113"/>
  <c r="BE120"/>
  <c r="BE137"/>
  <c r="BE152"/>
  <c r="BE159"/>
  <c r="BE165"/>
  <c r="BE215"/>
  <c r="BE234"/>
  <c r="BE244"/>
  <c r="BE256"/>
  <c r="BE259"/>
  <c r="BE312"/>
  <c r="BE315"/>
  <c r="BE123"/>
  <c r="BE127"/>
  <c r="BE131"/>
  <c r="BE156"/>
  <c r="BE171"/>
  <c r="BE178"/>
  <c r="BE187"/>
  <c r="BE193"/>
  <c r="BE196"/>
  <c r="BE200"/>
  <c r="BE212"/>
  <c r="BE221"/>
  <c r="BE227"/>
  <c r="BE231"/>
  <c r="BE238"/>
  <c r="BE247"/>
  <c r="BE250"/>
  <c r="BE262"/>
  <c r="BE265"/>
  <c r="BE293"/>
  <c i="6" r="E48"/>
  <c r="J52"/>
  <c r="F93"/>
  <c r="BE109"/>
  <c r="BE140"/>
  <c r="BE145"/>
  <c r="BE167"/>
  <c r="BE202"/>
  <c r="BE209"/>
  <c r="BE218"/>
  <c r="BE227"/>
  <c r="BE247"/>
  <c r="BE278"/>
  <c r="BE290"/>
  <c r="BE99"/>
  <c r="BE103"/>
  <c r="BE117"/>
  <c r="BE131"/>
  <c r="BE161"/>
  <c r="BE190"/>
  <c r="BE199"/>
  <c r="BE237"/>
  <c r="BE265"/>
  <c r="BE106"/>
  <c r="BE123"/>
  <c r="BE155"/>
  <c r="BE158"/>
  <c r="BE169"/>
  <c r="BE171"/>
  <c r="BE184"/>
  <c r="BE224"/>
  <c r="BE230"/>
  <c r="BE253"/>
  <c r="BE271"/>
  <c r="BE281"/>
  <c r="BE296"/>
  <c r="BE302"/>
  <c r="BE305"/>
  <c r="BE321"/>
  <c r="BE120"/>
  <c r="BE148"/>
  <c r="BE164"/>
  <c r="BE174"/>
  <c r="BE181"/>
  <c r="BE187"/>
  <c r="BE206"/>
  <c r="BE221"/>
  <c r="BE233"/>
  <c r="BE250"/>
  <c r="BE274"/>
  <c r="BE287"/>
  <c r="BE293"/>
  <c r="BE299"/>
  <c r="BE315"/>
  <c r="BE330"/>
  <c r="BE113"/>
  <c r="BE127"/>
  <c r="BE134"/>
  <c r="BE137"/>
  <c r="BE151"/>
  <c r="BE177"/>
  <c r="BE193"/>
  <c r="BE196"/>
  <c r="BE212"/>
  <c r="BE215"/>
  <c r="BE240"/>
  <c r="BE244"/>
  <c r="BE256"/>
  <c r="BE259"/>
  <c r="BE262"/>
  <c r="BE268"/>
  <c r="BE284"/>
  <c r="BE309"/>
  <c r="BE312"/>
  <c r="BE318"/>
  <c r="BE324"/>
  <c r="BE327"/>
  <c i="5" r="E48"/>
  <c r="J90"/>
  <c r="F93"/>
  <c r="BE106"/>
  <c r="BE109"/>
  <c r="BE131"/>
  <c r="BE103"/>
  <c r="BE113"/>
  <c r="BE123"/>
  <c r="BE158"/>
  <c r="BE161"/>
  <c r="BE187"/>
  <c r="BE196"/>
  <c r="BE209"/>
  <c r="BE215"/>
  <c r="BE224"/>
  <c r="BE268"/>
  <c r="BE278"/>
  <c r="BE284"/>
  <c r="BE306"/>
  <c i="4" r="BK88"/>
  <c r="J88"/>
  <c r="J60"/>
  <c r="J144"/>
  <c r="J65"/>
  <c i="5" r="BE99"/>
  <c r="BE127"/>
  <c r="BE168"/>
  <c r="BE193"/>
  <c r="BE206"/>
  <c r="BE227"/>
  <c r="BE230"/>
  <c r="BE237"/>
  <c r="BE241"/>
  <c r="BE247"/>
  <c r="BE256"/>
  <c r="BE265"/>
  <c r="BE275"/>
  <c r="BE287"/>
  <c r="BE302"/>
  <c r="BE117"/>
  <c r="BE133"/>
  <c r="BE145"/>
  <c r="BE244"/>
  <c r="BE250"/>
  <c r="BE253"/>
  <c r="BE259"/>
  <c r="BE296"/>
  <c r="BE315"/>
  <c r="BE324"/>
  <c r="BE327"/>
  <c r="BE120"/>
  <c r="BE140"/>
  <c r="BE148"/>
  <c r="BE151"/>
  <c r="BE174"/>
  <c r="BE178"/>
  <c r="BE190"/>
  <c r="BE199"/>
  <c r="BE203"/>
  <c r="BE212"/>
  <c r="BE218"/>
  <c r="BE221"/>
  <c r="BE234"/>
  <c r="BE262"/>
  <c r="BE271"/>
  <c r="BE281"/>
  <c r="BE309"/>
  <c r="BE136"/>
  <c r="BE155"/>
  <c r="BE164"/>
  <c r="BE166"/>
  <c r="BE171"/>
  <c r="BE181"/>
  <c r="BE184"/>
  <c r="BE290"/>
  <c r="BE293"/>
  <c r="BE299"/>
  <c r="BE312"/>
  <c r="BE318"/>
  <c r="BE321"/>
  <c i="4" r="J52"/>
  <c r="BE90"/>
  <c r="BE140"/>
  <c r="BE174"/>
  <c r="BE178"/>
  <c r="BE131"/>
  <c r="BE157"/>
  <c r="BE163"/>
  <c i="3" r="J144"/>
  <c r="J65"/>
  <c i="4" r="BE96"/>
  <c r="BE116"/>
  <c r="BE119"/>
  <c r="BE125"/>
  <c r="BE128"/>
  <c r="BE145"/>
  <c r="BE166"/>
  <c r="E48"/>
  <c r="F84"/>
  <c r="BE93"/>
  <c r="BE102"/>
  <c r="BE112"/>
  <c r="BE134"/>
  <c r="BE171"/>
  <c i="3" r="BK88"/>
  <c r="J88"/>
  <c r="J60"/>
  <c i="4" r="BE99"/>
  <c r="BE122"/>
  <c r="BE137"/>
  <c r="BE148"/>
  <c r="BE151"/>
  <c r="BE154"/>
  <c r="BE160"/>
  <c r="BE168"/>
  <c r="BE105"/>
  <c r="BE108"/>
  <c i="2" r="J144"/>
  <c r="J65"/>
  <c i="3" r="J52"/>
  <c r="BE96"/>
  <c r="BE112"/>
  <c r="BE116"/>
  <c r="BE125"/>
  <c r="BE145"/>
  <c r="BE148"/>
  <c r="BE166"/>
  <c r="BE171"/>
  <c r="BE174"/>
  <c r="BE178"/>
  <c r="F84"/>
  <c r="BE137"/>
  <c i="2" r="J89"/>
  <c r="J61"/>
  <c i="3" r="E77"/>
  <c r="BE105"/>
  <c r="BE90"/>
  <c r="BE108"/>
  <c r="BE154"/>
  <c r="BE157"/>
  <c r="BE163"/>
  <c r="BE168"/>
  <c r="BE93"/>
  <c r="BE99"/>
  <c r="BE102"/>
  <c r="BE119"/>
  <c r="BE122"/>
  <c r="BE128"/>
  <c r="BE131"/>
  <c r="BE134"/>
  <c r="BE140"/>
  <c r="BE151"/>
  <c r="BE160"/>
  <c i="2" r="E77"/>
  <c r="F84"/>
  <c r="BE163"/>
  <c r="J81"/>
  <c r="BE90"/>
  <c r="BE96"/>
  <c r="BE99"/>
  <c r="BE102"/>
  <c r="BE105"/>
  <c r="BE108"/>
  <c r="BE140"/>
  <c r="BE93"/>
  <c r="BE116"/>
  <c r="BE128"/>
  <c r="BE134"/>
  <c r="BE137"/>
  <c r="BE145"/>
  <c r="BE148"/>
  <c r="BE154"/>
  <c r="BE157"/>
  <c r="BE160"/>
  <c r="BE166"/>
  <c r="BE171"/>
  <c r="BE112"/>
  <c r="BE119"/>
  <c r="BE122"/>
  <c r="BE125"/>
  <c r="BE131"/>
  <c r="BE151"/>
  <c r="BE168"/>
  <c r="BE174"/>
  <c r="BE178"/>
  <c i="6" r="J34"/>
  <c i="1" r="AW59"/>
  <c i="5" r="F35"/>
  <c i="1" r="BB58"/>
  <c i="4" r="F35"/>
  <c i="1" r="BB57"/>
  <c i="6" r="F37"/>
  <c i="1" r="BD59"/>
  <c i="17" r="F34"/>
  <c i="1" r="BA70"/>
  <c i="7" r="F36"/>
  <c i="1" r="BC60"/>
  <c i="16" r="F34"/>
  <c i="1" r="BA69"/>
  <c i="7" r="F37"/>
  <c i="1" r="BD60"/>
  <c i="2" r="F36"/>
  <c i="1" r="BC55"/>
  <c i="13" r="J34"/>
  <c i="1" r="AW66"/>
  <c i="15" r="J34"/>
  <c i="1" r="AW68"/>
  <c i="17" r="F35"/>
  <c i="1" r="BB70"/>
  <c i="17" r="F37"/>
  <c i="1" r="BD70"/>
  <c i="2" r="F35"/>
  <c i="1" r="BB55"/>
  <c i="8" r="F35"/>
  <c i="1" r="BB61"/>
  <c i="11" r="F36"/>
  <c i="1" r="BC64"/>
  <c i="14" r="F35"/>
  <c i="1" r="BB67"/>
  <c i="13" r="F34"/>
  <c i="1" r="BA66"/>
  <c i="3" r="J34"/>
  <c i="1" r="AW56"/>
  <c i="5" r="F34"/>
  <c i="1" r="BA58"/>
  <c i="12" r="F36"/>
  <c i="1" r="BC65"/>
  <c i="2" r="F34"/>
  <c i="1" r="BA55"/>
  <c i="5" r="J34"/>
  <c i="1" r="AW58"/>
  <c i="8" r="F36"/>
  <c i="1" r="BC61"/>
  <c i="10" r="F36"/>
  <c i="1" r="BC63"/>
  <c i="12" r="F34"/>
  <c i="1" r="BA65"/>
  <c i="13" r="F37"/>
  <c i="1" r="BD66"/>
  <c i="16" r="F37"/>
  <c i="1" r="BD69"/>
  <c i="8" r="F37"/>
  <c i="1" r="BD61"/>
  <c i="10" r="F34"/>
  <c i="1" r="BA63"/>
  <c i="11" r="J34"/>
  <c i="1" r="AW64"/>
  <c i="12" r="F37"/>
  <c i="1" r="BD65"/>
  <c i="17" r="F36"/>
  <c i="1" r="BC70"/>
  <c i="6" r="F35"/>
  <c i="1" r="BB59"/>
  <c i="14" r="F34"/>
  <c i="1" r="BA67"/>
  <c i="17" r="J34"/>
  <c i="1" r="AW70"/>
  <c i="4" r="J34"/>
  <c i="1" r="AW57"/>
  <c i="7" r="F34"/>
  <c i="1" r="BA60"/>
  <c i="11" r="F34"/>
  <c i="1" r="BA64"/>
  <c i="12" r="F35"/>
  <c i="1" r="BB65"/>
  <c i="16" r="F36"/>
  <c i="1" r="BC69"/>
  <c i="3" r="F34"/>
  <c i="1" r="BA56"/>
  <c i="9" r="F34"/>
  <c i="1" r="BA62"/>
  <c i="12" r="J34"/>
  <c i="1" r="AW65"/>
  <c i="15" r="F37"/>
  <c i="1" r="BD68"/>
  <c i="11" r="F37"/>
  <c i="1" r="BD64"/>
  <c i="14" r="J34"/>
  <c i="1" r="AW67"/>
  <c i="11" r="F35"/>
  <c i="1" r="BB64"/>
  <c i="15" r="F36"/>
  <c i="1" r="BC68"/>
  <c i="2" r="F37"/>
  <c i="1" r="BD55"/>
  <c i="5" r="F36"/>
  <c i="1" r="BC58"/>
  <c i="7" r="F35"/>
  <c i="1" r="BB60"/>
  <c i="3" r="F36"/>
  <c i="1" r="BC56"/>
  <c i="6" r="F36"/>
  <c i="1" r="BC59"/>
  <c i="15" r="F35"/>
  <c i="1" r="BB68"/>
  <c i="9" r="J34"/>
  <c i="1" r="AW62"/>
  <c i="10" r="J34"/>
  <c i="1" r="AW63"/>
  <c i="15" r="F34"/>
  <c i="1" r="BA68"/>
  <c i="4" r="F37"/>
  <c i="1" r="BD57"/>
  <c i="6" r="F34"/>
  <c i="1" r="BA59"/>
  <c i="9" r="F35"/>
  <c i="1" r="BB62"/>
  <c i="16" r="F35"/>
  <c i="1" r="BB69"/>
  <c i="5" r="F37"/>
  <c i="1" r="BD58"/>
  <c i="4" r="F36"/>
  <c i="1" r="BC57"/>
  <c i="10" r="F37"/>
  <c i="1" r="BD63"/>
  <c i="13" r="F35"/>
  <c i="1" r="BB66"/>
  <c i="4" r="F34"/>
  <c i="1" r="BA57"/>
  <c i="7" r="J34"/>
  <c i="1" r="AW60"/>
  <c i="2" r="J34"/>
  <c i="1" r="AW55"/>
  <c i="8" r="F34"/>
  <c i="1" r="BA61"/>
  <c i="8" r="J34"/>
  <c i="1" r="AW61"/>
  <c i="9" r="F37"/>
  <c i="1" r="BD62"/>
  <c i="13" r="F36"/>
  <c i="1" r="BC66"/>
  <c i="3" r="F37"/>
  <c i="1" r="BD56"/>
  <c i="9" r="F36"/>
  <c i="1" r="BC62"/>
  <c i="10" r="F35"/>
  <c i="1" r="BB63"/>
  <c i="14" r="F37"/>
  <c i="1" r="BD67"/>
  <c i="16" r="J34"/>
  <c i="1" r="AW69"/>
  <c i="3" r="F35"/>
  <c i="1" r="BB56"/>
  <c i="14" r="F36"/>
  <c i="1" r="BC67"/>
  <c i="17" l="1" r="P86"/>
  <c r="P85"/>
  <c i="1" r="AU70"/>
  <c i="6" r="P97"/>
  <c i="5" r="P97"/>
  <c i="6" r="T97"/>
  <c i="7" r="T97"/>
  <c i="17" r="T86"/>
  <c r="T85"/>
  <c i="14" r="R85"/>
  <c r="R84"/>
  <c i="11" r="R87"/>
  <c r="R86"/>
  <c i="7" r="T144"/>
  <c r="T96"/>
  <c i="2" r="P143"/>
  <c r="P87"/>
  <c i="1" r="AU55"/>
  <c i="12" r="R85"/>
  <c r="R84"/>
  <c i="8" r="T87"/>
  <c r="T86"/>
  <c i="6" r="P143"/>
  <c r="P96"/>
  <c i="1" r="AU59"/>
  <c i="13" r="P85"/>
  <c r="P84"/>
  <c i="1" r="AU66"/>
  <c i="7" r="P96"/>
  <c i="1" r="AU60"/>
  <c i="10" r="R87"/>
  <c r="R86"/>
  <c i="3" r="T143"/>
  <c r="T87"/>
  <c i="12" r="T85"/>
  <c r="T84"/>
  <c i="2" r="BK143"/>
  <c r="J143"/>
  <c r="J64"/>
  <c i="15" r="R85"/>
  <c r="R84"/>
  <c i="14" r="T85"/>
  <c r="T84"/>
  <c i="9" r="P87"/>
  <c r="P86"/>
  <c i="1" r="AU62"/>
  <c i="3" r="BK143"/>
  <c r="J143"/>
  <c r="J64"/>
  <c i="15" r="P85"/>
  <c r="P84"/>
  <c i="1" r="AU68"/>
  <c i="16" r="P90"/>
  <c r="P89"/>
  <c i="1" r="AU69"/>
  <c i="11" r="T87"/>
  <c r="T86"/>
  <c i="4" r="BK143"/>
  <c r="J143"/>
  <c r="J64"/>
  <c r="T88"/>
  <c i="12" r="P85"/>
  <c r="P84"/>
  <c i="1" r="AU65"/>
  <c i="6" r="R143"/>
  <c r="R96"/>
  <c i="3" r="R143"/>
  <c i="15" r="BK85"/>
  <c r="J85"/>
  <c r="J60"/>
  <c i="2" r="BK88"/>
  <c r="BK87"/>
  <c r="J87"/>
  <c r="J59"/>
  <c i="7" r="BK144"/>
  <c r="J144"/>
  <c r="J68"/>
  <c i="14" r="P85"/>
  <c r="P84"/>
  <c i="1" r="AU67"/>
  <c i="4" r="P143"/>
  <c r="P87"/>
  <c i="1" r="AU57"/>
  <c i="14" r="BK85"/>
  <c r="J85"/>
  <c r="J60"/>
  <c i="4" r="T143"/>
  <c i="3" r="R88"/>
  <c r="R87"/>
  <c i="16" r="R90"/>
  <c r="R89"/>
  <c i="13" r="R85"/>
  <c r="R84"/>
  <c i="10" r="T87"/>
  <c r="T86"/>
  <c i="8" r="R87"/>
  <c r="R86"/>
  <c i="6" r="T143"/>
  <c r="T96"/>
  <c i="5" r="P143"/>
  <c r="P96"/>
  <c i="1" r="AU58"/>
  <c i="16" r="T90"/>
  <c r="T89"/>
  <c i="5" r="T143"/>
  <c r="T96"/>
  <c i="9" r="T87"/>
  <c r="T86"/>
  <c i="5" r="R143"/>
  <c r="R96"/>
  <c i="2" r="T88"/>
  <c r="T87"/>
  <c i="7" r="R144"/>
  <c r="R96"/>
  <c i="10" r="BK87"/>
  <c r="J87"/>
  <c r="J60"/>
  <c i="13" r="BK85"/>
  <c r="J85"/>
  <c r="J60"/>
  <c i="5" r="BK97"/>
  <c r="J97"/>
  <c r="J60"/>
  <c i="8" r="BK87"/>
  <c r="J87"/>
  <c r="J60"/>
  <c i="9" r="BK87"/>
  <c r="BK86"/>
  <c r="J86"/>
  <c r="J59"/>
  <c i="11" r="BK87"/>
  <c r="J87"/>
  <c r="J60"/>
  <c i="5" r="BK143"/>
  <c r="J143"/>
  <c r="J68"/>
  <c i="6" r="BK97"/>
  <c r="J97"/>
  <c r="J60"/>
  <c r="BK143"/>
  <c r="J143"/>
  <c r="J68"/>
  <c i="17" r="BK86"/>
  <c r="J86"/>
  <c r="J60"/>
  <c i="16" r="BK89"/>
  <c r="J89"/>
  <c r="J59"/>
  <c i="12" r="BK84"/>
  <c r="J84"/>
  <c r="J59"/>
  <c i="4" r="BK87"/>
  <c r="J87"/>
  <c r="J59"/>
  <c i="3" r="BK87"/>
  <c r="J87"/>
  <c r="J59"/>
  <c i="9" r="J33"/>
  <c i="1" r="AV62"/>
  <c r="AT62"/>
  <c i="5" r="J33"/>
  <c i="1" r="AV58"/>
  <c r="AT58"/>
  <c i="6" r="F33"/>
  <c i="1" r="AZ59"/>
  <c i="8" r="F33"/>
  <c i="1" r="AZ61"/>
  <c i="2" r="F33"/>
  <c i="1" r="AZ55"/>
  <c r="BC54"/>
  <c r="AY54"/>
  <c i="14" r="J33"/>
  <c i="1" r="AV67"/>
  <c r="AT67"/>
  <c i="17" r="J33"/>
  <c i="1" r="AV70"/>
  <c r="AT70"/>
  <c i="3" r="J33"/>
  <c i="1" r="AV56"/>
  <c r="AT56"/>
  <c i="13" r="F33"/>
  <c i="1" r="AZ66"/>
  <c r="BB54"/>
  <c r="W31"/>
  <c i="3" r="F33"/>
  <c i="1" r="AZ56"/>
  <c r="BA54"/>
  <c r="AW54"/>
  <c r="AK30"/>
  <c i="7" r="F33"/>
  <c i="1" r="AZ60"/>
  <c i="9" r="F33"/>
  <c i="1" r="AZ62"/>
  <c i="15" r="F33"/>
  <c i="1" r="AZ68"/>
  <c i="11" r="J33"/>
  <c i="1" r="AV64"/>
  <c r="AT64"/>
  <c i="2" r="J33"/>
  <c i="1" r="AV55"/>
  <c r="AT55"/>
  <c i="5" r="F33"/>
  <c i="1" r="AZ58"/>
  <c i="16" r="J33"/>
  <c i="1" r="AV69"/>
  <c r="AT69"/>
  <c i="15" r="J33"/>
  <c i="1" r="AV68"/>
  <c r="AT68"/>
  <c i="11" r="F33"/>
  <c i="1" r="AZ64"/>
  <c i="8" r="J33"/>
  <c i="1" r="AV61"/>
  <c r="AT61"/>
  <c i="12" r="F33"/>
  <c i="1" r="AZ65"/>
  <c i="4" r="F33"/>
  <c i="1" r="AZ57"/>
  <c i="14" r="F33"/>
  <c i="1" r="AZ67"/>
  <c i="13" r="J33"/>
  <c i="1" r="AV66"/>
  <c r="AT66"/>
  <c i="12" r="J33"/>
  <c i="1" r="AV65"/>
  <c r="AT65"/>
  <c i="10" r="J33"/>
  <c i="1" r="AV63"/>
  <c r="AT63"/>
  <c i="16" r="F33"/>
  <c i="1" r="AZ69"/>
  <c i="6" r="J33"/>
  <c i="1" r="AV59"/>
  <c r="AT59"/>
  <c i="7" r="J33"/>
  <c i="1" r="AV60"/>
  <c r="AT60"/>
  <c i="4" r="J33"/>
  <c i="1" r="AV57"/>
  <c r="AT57"/>
  <c r="BD54"/>
  <c r="W33"/>
  <c i="10" r="F33"/>
  <c i="1" r="AZ63"/>
  <c i="17" r="F33"/>
  <c i="1" r="AZ70"/>
  <c i="4" l="1" r="T87"/>
  <c i="8" r="BK86"/>
  <c r="J86"/>
  <c i="6" r="BK96"/>
  <c r="J96"/>
  <c r="J59"/>
  <c i="9" r="J87"/>
  <c r="J60"/>
  <c i="10" r="BK86"/>
  <c r="J86"/>
  <c r="J59"/>
  <c i="7" r="BK96"/>
  <c r="J96"/>
  <c r="J59"/>
  <c i="11" r="BK86"/>
  <c r="J86"/>
  <c r="J59"/>
  <c i="13" r="BK84"/>
  <c r="J84"/>
  <c r="J59"/>
  <c i="5" r="BK96"/>
  <c r="J96"/>
  <c r="J59"/>
  <c i="14" r="BK84"/>
  <c r="J84"/>
  <c r="J59"/>
  <c i="17" r="BK85"/>
  <c r="J85"/>
  <c i="2" r="J88"/>
  <c r="J60"/>
  <c i="15" r="BK84"/>
  <c r="J84"/>
  <c r="J59"/>
  <c i="4" r="J30"/>
  <c i="1" r="AG57"/>
  <c r="AN57"/>
  <c r="AX54"/>
  <c r="W30"/>
  <c i="3" r="J30"/>
  <c i="1" r="AG56"/>
  <c r="AU54"/>
  <c i="17" r="J30"/>
  <c i="1" r="AG70"/>
  <c i="2" r="J30"/>
  <c i="1" r="AG55"/>
  <c r="AZ54"/>
  <c r="W29"/>
  <c i="9" r="J30"/>
  <c i="1" r="AG62"/>
  <c r="W32"/>
  <c i="8" r="J30"/>
  <c i="1" r="AG61"/>
  <c i="12" r="J30"/>
  <c i="1" r="AG65"/>
  <c r="AN65"/>
  <c i="16" r="J30"/>
  <c i="1" r="AG69"/>
  <c r="AN69"/>
  <c i="2" l="1" r="J39"/>
  <c i="9" r="J39"/>
  <c i="8" r="J39"/>
  <c i="17" r="J39"/>
  <c i="8" r="J59"/>
  <c i="17" r="J59"/>
  <c i="16" r="J39"/>
  <c i="12" r="J39"/>
  <c i="4" r="J39"/>
  <c i="3" r="J39"/>
  <c i="1" r="AN56"/>
  <c r="AN62"/>
  <c r="AN61"/>
  <c r="AN55"/>
  <c r="AN70"/>
  <c i="11" r="J30"/>
  <c i="1" r="AG64"/>
  <c i="5" r="J30"/>
  <c i="1" r="AG58"/>
  <c i="15" r="J30"/>
  <c i="1" r="AG68"/>
  <c r="AN68"/>
  <c i="6" r="J30"/>
  <c i="1" r="AG59"/>
  <c r="AN59"/>
  <c i="10" r="J30"/>
  <c i="1" r="AG63"/>
  <c r="AN63"/>
  <c i="7" r="J30"/>
  <c i="1" r="AG60"/>
  <c i="13" r="J30"/>
  <c i="1" r="AG66"/>
  <c i="14" r="J30"/>
  <c i="1" r="AG67"/>
  <c r="AN67"/>
  <c r="AV54"/>
  <c r="AK29"/>
  <c i="11" l="1" r="J39"/>
  <c i="5" r="J39"/>
  <c i="10" r="J39"/>
  <c i="13" r="J39"/>
  <c i="14" r="J39"/>
  <c i="15" r="J39"/>
  <c i="7" r="J39"/>
  <c i="6" r="J39"/>
  <c i="1" r="AN60"/>
  <c r="AN58"/>
  <c r="AN64"/>
  <c r="AN66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<sst xmlns="http://schemas.openxmlformats.org/spreadsheetml/2006/main">
  <si>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</si>
  <si>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</si>
  <si>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</si>
  <si>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</si>
  <si>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</si>
  <si>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{58406613-7900-49b8-8407-9921c3b110dd}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</si>
  <si>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</si>
  <si>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</si>
  <si>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</si>
  <si>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</si>
  <si>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</si>
  <si>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</si>
  <si>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</si>
  <si>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</si>
  <si>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2021-062-02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</si>
  <si>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</si>
  <si>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</si>
  <si>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sociálního zařízení pro děti</t>
  </si>
  <si>
    <t>KSO:</t>
  </si>
  <si>
    <t/>
  </si>
  <si>
    <t>CC-CZ:</t>
  </si>
  <si>
    <t>Místo:</t>
  </si>
  <si>
    <t>MŠ MJR.Nováka 30, Ostrava- Hrabůvka</t>
  </si>
  <si>
    <t>Datum:</t>
  </si>
  <si>
    <t>19. 8. 2021</t>
  </si>
  <si>
    <t>Zadavatel:</t>
  </si>
  <si>
    <t>IČ:</t>
  </si>
  <si>
    <t>Město Ostrava, Prokešovo nám.1803/8, Ostrava</t>
  </si>
  <si>
    <t>DIČ:</t>
  </si>
  <si>
    <t>Uchazeč:</t>
  </si>
  <si>
    <t>Vyplň údaj</t>
  </si>
  <si>
    <t>Projektant:</t>
  </si>
  <si>
    <t>ČOS exim s.r.o. Alešova 26, České Budějovice</t>
  </si>
  <si>
    <t>True</t>
  </si>
  <si>
    <t>Zpracovatel:</t>
  </si>
  <si>
    <t>Ing.Dana Mlejnková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</si>
  <si>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</si>
  <si>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</si>
  <si>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</si>
  <si>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</si>
  <si>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</si>
  <si>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</si>
  <si>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</si>
  <si>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</si>
  <si>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</si>
  <si>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</si>
  <si>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</si>
  <si>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</si>
  <si>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</si>
  <si>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</si>
  <si>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</si>
  <si>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</si>
  <si>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</si>
  <si>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</si>
  <si>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</si>
  <si>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</si>
  <si>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</si>
  <si>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</si>
  <si>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</si>
  <si>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</si>
  <si>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</si>
  <si>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</si>
  <si>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</si>
  <si>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</si>
  <si>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</si>
  <si>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</si>
  <si>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</si>
  <si>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</si>
  <si>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</si>
  <si>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</si>
  <si>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</si>
  <si>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</si>
  <si>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</si>
  <si>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</si>
  <si>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</si>
  <si>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</si>
  <si>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</si>
  <si>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2021-062-01</t>
  </si>
  <si>
    <t>Bourací práce - objekt B část 1</t>
  </si>
  <si>
    <t>STA</t>
  </si>
  <si>
    <t>1</t>
  </si>
  <si>
    <t>{27a054c6-8d98-4ac1-bff1-3d3737cee35e}</t>
  </si>
  <si>
    <t>2</t>
  </si>
  <si>
    <t>Bourací práce - objekt B část 2</t>
  </si>
  <si>
    <t>{e4e54c0a-bed4-499a-9a28-3564392f7ebe}</t>
  </si>
  <si>
    <t>2021-062-03</t>
  </si>
  <si>
    <t>Bourací práce - objekt A</t>
  </si>
  <si>
    <t>{0b1cd8b8-a0c2-4113-9906-56b678c50fbd}</t>
  </si>
  <si>
    <t>2021-062-04</t>
  </si>
  <si>
    <t>Nové kce - stavební část - objekt B část 1</t>
  </si>
  <si>
    <t>{b661006d-5de3-4f11-865e-9f0cfc7374c9}</t>
  </si>
  <si>
    <t>2021-062-05</t>
  </si>
  <si>
    <t>Nové kce - stavební část - objekt B část 2</t>
  </si>
  <si>
    <t>{e19560dc-f415-4380-b6b2-120e149433c2}</t>
  </si>
  <si>
    <t>2021-062-06</t>
  </si>
  <si>
    <t>Nové kce - stavební část - objekt A</t>
  </si>
  <si>
    <t>{f91a668c-424f-4bb6-bee8-2e0962d64b46}</t>
  </si>
  <si>
    <t>2021-062-07-01</t>
  </si>
  <si>
    <t>Elektro- 2.NP A</t>
  </si>
  <si>
    <t>{c6c72ff8-9d25-463f-acf6-50d0c38ccb08}</t>
  </si>
  <si>
    <t>2021-062-07-02</t>
  </si>
  <si>
    <t>Elektro- 2.NP B - část 1</t>
  </si>
  <si>
    <t>{c71a2d17-5eed-4056-8cdd-d1e15446aa7f}</t>
  </si>
  <si>
    <t>2021-062-07-03</t>
  </si>
  <si>
    <t>Elektro- 1.NP A</t>
  </si>
  <si>
    <t>{d5385227-b58d-4136-9114-bd531302d804}</t>
  </si>
  <si>
    <t>2021-062-07-04</t>
  </si>
  <si>
    <t>Elektro- 2.NP B - část 2</t>
  </si>
  <si>
    <t>{a111918d-049e-4710-844e-c00675eca8f4}</t>
  </si>
  <si>
    <t>2021-062-08-01</t>
  </si>
  <si>
    <t>Vytápění objekt A</t>
  </si>
  <si>
    <t>{7d326fa0-45a4-4582-8bee-34342d79bc3c}</t>
  </si>
  <si>
    <t>2021-062-08-02</t>
  </si>
  <si>
    <t>Vytápění objekt B</t>
  </si>
  <si>
    <t>{5f398bcb-d4ff-424c-b89d-1e21b14159c1}</t>
  </si>
  <si>
    <t>2021-062-09-01</t>
  </si>
  <si>
    <t>ZTI - část A</t>
  </si>
  <si>
    <t>{74473da1-9d01-4392-8039-51b8bf7d2220}</t>
  </si>
  <si>
    <t>2021-062-09-02</t>
  </si>
  <si>
    <t>ZTI - část B</t>
  </si>
  <si>
    <t>{8699947d-7792-4f39-8965-c5a293b325c5}</t>
  </si>
  <si>
    <t>2021-062-10</t>
  </si>
  <si>
    <t>Ležatá kanalizace - objekt A</t>
  </si>
  <si>
    <t>{b99a2e25-9056-4f66-8605-1114bf388f45}</t>
  </si>
  <si>
    <t>2021-062-11</t>
  </si>
  <si>
    <t>VRN - vedlejší rozpočtové náklady</t>
  </si>
  <si>
    <t>{73e1ec98-64fb-46d6-946f-59f2776dcc38}</t>
  </si>
  <si>
    <t>KRYCÍ LIST SOUPISU PRACÍ</t>
  </si>
  <si>
    <t>Objekt:</t>
  </si>
  <si>
    <t>2021-062-01 - Bourací práce - objekt B část 1</t>
  </si>
  <si>
    <t xml:space="preserve">Zpracováno dle metodiky ÚRS s maximálním zatříděním položek (popisu činností) dle Třídníku stavebních konstrukcí a prací. Použita databáze směrných cen 2021/I.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</si>
  <si>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</si>
  <si>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</si>
  <si>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</si>
  <si>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</si>
  <si>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</si>
  <si>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96 - Bourání konstrukcí</t>
  </si>
  <si>
    <t xml:space="preserve">    97 - Prorážení otvorů a ostatní bourací práce</t>
  </si>
  <si>
    <t xml:space="preserve">    997 - Přesun sutě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</si>
  <si>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</si>
  <si>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</si>
  <si>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</si>
  <si>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</si>
  <si>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</si>
  <si>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</si>
  <si>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</si>
  <si>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</si>
  <si>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</si>
  <si>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</si>
  <si>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</si>
  <si>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</si>
  <si>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</si>
  <si>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</si>
  <si>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</si>
  <si>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</si>
  <si>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</si>
  <si>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</si>
  <si>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</si>
  <si>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</si>
  <si>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96</t>
  </si>
  <si>
    <t>Bourání konstrukcí</t>
  </si>
  <si>
    <t>K</t>
  </si>
  <si>
    <t>962031132</t>
  </si>
  <si>
    <t>Bourání příček z cihel pálených na MVC tl do 100 mm</t>
  </si>
  <si>
    <t>m2</t>
  </si>
  <si>
    <t>CS ÚRS 2021 02</t>
  </si>
  <si>
    <t>4</t>
  </si>
  <si>
    <t>1842233070</t>
  </si>
  <si>
    <t>PP</t>
  </si>
  <si>
    <t>Bourání příček z cihel, tvárnic nebo příčkovek z cihel pálených, plných nebo dutých na maltu vápennou nebo vápenocementovou, tl. do 100 mm</t>
  </si>
  <si>
    <t>Online PSC</t>
  </si>
  <si>
    <t>https://podminky.urs.cz/item/CS_URS_2021_02/962031132</t>
  </si>
  <si>
    <t>962042320</t>
  </si>
  <si>
    <t>Bourání zdiva nadzákladového z betonu prostého do 1 m3</t>
  </si>
  <si>
    <t>m3</t>
  </si>
  <si>
    <t>348710328</t>
  </si>
  <si>
    <t>Bourání zdiva z betonu prostého nadzákladového objemu do 1 m3</t>
  </si>
  <si>
    <t>https://podminky.urs.cz/item/CS_URS_2021_02/962042320</t>
  </si>
  <si>
    <t>3</t>
  </si>
  <si>
    <t>965045111</t>
  </si>
  <si>
    <t>Bourání potěrů cementových nebo pískocementových tl do 50 mm pl do 1 m2</t>
  </si>
  <si>
    <t>1031614950</t>
  </si>
  <si>
    <t>Bourání potěrů tl. do 50 mm cementových nebo pískocementových, plochy do 1 m2</t>
  </si>
  <si>
    <t>https://podminky.urs.cz/item/CS_URS_2021_02/965045111</t>
  </si>
  <si>
    <t>965045113</t>
  </si>
  <si>
    <t>Bourání potěrů cementových nebo pískocementových tl do 50 mm pl přes 4 m2</t>
  </si>
  <si>
    <t>-196863979</t>
  </si>
  <si>
    <t>Bourání potěrů tl. do 50 mm cementových nebo pískocementových, plochy přes 4 m2</t>
  </si>
  <si>
    <t>https://podminky.urs.cz/item/CS_URS_2021_02/965045113</t>
  </si>
  <si>
    <t>5</t>
  </si>
  <si>
    <t>965081212</t>
  </si>
  <si>
    <t>Bourání podlah z dlaždic keramických nebo xylolitových tl do 10 mm plochy do 1 m2</t>
  </si>
  <si>
    <t>1674628423</t>
  </si>
  <si>
    <t>Bourání podlah z dlaždic bez podkladního lože nebo mazaniny, s jakoukoliv výplní spár keramických nebo xylolitových tl. do 10 mm, plochy do 1 m2</t>
  </si>
  <si>
    <t>https://podminky.urs.cz/item/CS_URS_2021_02/965081212</t>
  </si>
  <si>
    <t>6</t>
  </si>
  <si>
    <t>965081213</t>
  </si>
  <si>
    <t>Bourání podlah z dlaždic keramických nebo xylolitových tl do 10 mm plochy přes 1 m2</t>
  </si>
  <si>
    <t>684566454</t>
  </si>
  <si>
    <t>Bourání podlah z dlaždic bez podkladního lože nebo mazaniny, s jakoukoliv výplní spár keramických nebo xylolitových tl. do 10 mm, plochy přes 1 m2</t>
  </si>
  <si>
    <t>https://podminky.urs.cz/item/CS_URS_2021_02/965081213</t>
  </si>
  <si>
    <t>7</t>
  </si>
  <si>
    <t>968072455</t>
  </si>
  <si>
    <t>Vybourání kovových dveřních zárubní pl do 2 m2</t>
  </si>
  <si>
    <t>1587404189</t>
  </si>
  <si>
    <t>Vybourání kovových rámů oken s křídly, dveřních zárubní, vrat, stěn, ostění nebo obkladů dveřních zárubní, plochy do 2 m2</t>
  </si>
  <si>
    <t>https://podminky.urs.cz/item/CS_URS_2021_02/968072455</t>
  </si>
  <si>
    <t>97</t>
  </si>
  <si>
    <t>Prorážení otvorů a ostatní bourací práce</t>
  </si>
  <si>
    <t>8</t>
  </si>
  <si>
    <t>978059541</t>
  </si>
  <si>
    <t>Odsekání a odebrání obkladů stěn z vnitřních obkládaček plochy přes 1 m2</t>
  </si>
  <si>
    <t>482668143</t>
  </si>
  <si>
    <t>Odsekání obkladů stěn včetně otlučení podkladní omítky až na zdivo z obkládaček vnitřních, z jakýchkoliv materiálů, plochy přes 1 m2</t>
  </si>
  <si>
    <t>https://podminky.urs.cz/item/CS_URS_2021_02/978059541</t>
  </si>
  <si>
    <t>997</t>
  </si>
  <si>
    <t>Přesun sutě</t>
  </si>
  <si>
    <t>9</t>
  </si>
  <si>
    <t>997013212</t>
  </si>
  <si>
    <t>Vnitrostaveništní doprava suti a vybouraných hmot pro budovy v přes 6 do 9 m ručně</t>
  </si>
  <si>
    <t>t</t>
  </si>
  <si>
    <t>-251435400</t>
  </si>
  <si>
    <t>Vnitrostaveništní doprava suti a vybouraných hmot vodorovně do 50 m svisle ručně pro budovy a haly výšky přes 6 do 9 m</t>
  </si>
  <si>
    <t>https://podminky.urs.cz/item/CS_URS_2021_02/997013212</t>
  </si>
  <si>
    <t>10</t>
  </si>
  <si>
    <t>997013501</t>
  </si>
  <si>
    <t>Odvoz suti a vybouraných hmot na skládku nebo meziskládku do 1 km se složením</t>
  </si>
  <si>
    <t>91492081</t>
  </si>
  <si>
    <t>Odvoz suti a vybouraných hmot na skládku nebo meziskládku se složením, na vzdálenost do 1 km</t>
  </si>
  <si>
    <t>https://podminky.urs.cz/item/CS_URS_2021_02/997013501</t>
  </si>
  <si>
    <t>11</t>
  </si>
  <si>
    <t>997013509</t>
  </si>
  <si>
    <t>Příplatek k odvozu suti a vybouraných hmot na skládku ZKD 1 km přes 1 km</t>
  </si>
  <si>
    <t>-2104644545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</si>
  <si>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</si>
  <si>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</si>
  <si>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12</t>
  </si>
  <si>
    <t>997013601</t>
  </si>
  <si>
    <t>Poplatek za uložení na skládce (skládkovné) stavebního odpadu betonového kód odpadu 17 01 01</t>
  </si>
  <si>
    <t>1588054598</t>
  </si>
  <si>
    <t>Poplatek za uložení stavebního odpadu na skládce (skládkovné) z prostého betonu zatříděného do Katalogu odpadů pod kódem 17 01 01</t>
  </si>
  <si>
    <t>https://podminky.urs.cz/item/CS_URS_2021_02/997013601</t>
  </si>
  <si>
    <t>13</t>
  </si>
  <si>
    <t>997013603</t>
  </si>
  <si>
    <t>Poplatek za uložení na skládce (skládkovné) stavebního odpadu cihelného kód odpadu 17 01 02</t>
  </si>
  <si>
    <t>2004387870</t>
  </si>
  <si>
    <t>Poplatek za uložení stavebního odpadu na skládce (skládkovné) cihelného zatříděného do Katalogu odpadů pod kódem 17 01 02</t>
  </si>
  <si>
    <t>https://podminky.urs.cz/item/CS_URS_2021_02/997013603</t>
  </si>
  <si>
    <t>14</t>
  </si>
  <si>
    <t>997013607</t>
  </si>
  <si>
    <t>Poplatek za uložení na skládce (skládkovné) stavebního odpadu keramického kód odpadu 17 01 03</t>
  </si>
  <si>
    <t>1998083954</t>
  </si>
  <si>
    <t>Poplatek za uložení stavebního odpadu na skládce (skládkovné) z tašek a keramických výrobků zatříděného do Katalogu odpadů pod kódem 17 01 03</t>
  </si>
  <si>
    <t>https://podminky.urs.cz/item/CS_URS_2021_02/997013607</t>
  </si>
  <si>
    <t>997013631</t>
  </si>
  <si>
    <t>Poplatek za uložení na skládce (skládkovné) stavebního odpadu směsného kód odpadu 17 09 04</t>
  </si>
  <si>
    <t>2036319795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</si>
  <si>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</si>
  <si>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</si>
  <si>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16</t>
  </si>
  <si>
    <t>997013811</t>
  </si>
  <si>
    <t>Poplatek za uložení na skládce (skládkovné) stavebního odpadu dřevěného kód odpadu 17 02 01</t>
  </si>
  <si>
    <t>1670209865</t>
  </si>
  <si>
    <t>Poplatek za uložení stavebního odpadu na skládce (skládkovné) dřevěného zatříděného do Katalogu odpadů pod kódem 17 02 01</t>
  </si>
  <si>
    <t>https://podminky.urs.cz/item/CS_URS_2021_02/997013811</t>
  </si>
  <si>
    <t>17</t>
  </si>
  <si>
    <t>997013813</t>
  </si>
  <si>
    <t>Poplatek za uložení na skládce (skládkovné) stavebního odpadu z plastických hmot kód odpadu 17 02 03</t>
  </si>
  <si>
    <t>2108870165</t>
  </si>
  <si>
    <t>Poplatek za uložení stavebního odpadu na skládce (skládkovné) z plastických hmot zatříděného do Katalogu odpadů pod kódem 17 02 03</t>
  </si>
  <si>
    <t>https://podminky.urs.cz/item/CS_URS_2021_02/997013813</t>
  </si>
  <si>
    <t>PSV</t>
  </si>
  <si>
    <t>Práce a dodávky PSV</t>
  </si>
  <si>
    <t>725</t>
  </si>
  <si>
    <t>Zdravotechnika - zařizovací předměty</t>
  </si>
  <si>
    <t>18</t>
  </si>
  <si>
    <t>725110811</t>
  </si>
  <si>
    <t>Demontáž klozetů splachovací s nádrží</t>
  </si>
  <si>
    <t>soubor</t>
  </si>
  <si>
    <t>583979253</t>
  </si>
  <si>
    <t>Demontáž klozetů splachovacích s nádrží nebo tlakovým splachovačem</t>
  </si>
  <si>
    <t>https://podminky.urs.cz/item/CS_URS_2021_02/725110811</t>
  </si>
  <si>
    <t>19</t>
  </si>
  <si>
    <t>725210821</t>
  </si>
  <si>
    <t>Demontáž umyvadel bez výtokových armatur</t>
  </si>
  <si>
    <t>111824550</t>
  </si>
  <si>
    <t>Demontáž umyvadel bez výtokových armatur umyvadel</t>
  </si>
  <si>
    <t>https://podminky.urs.cz/item/CS_URS_2021_02/725210821</t>
  </si>
  <si>
    <t>20</t>
  </si>
  <si>
    <t>725330840</t>
  </si>
  <si>
    <t>Demontáž výlevka litinová nebo ocelová</t>
  </si>
  <si>
    <t>-79596396</t>
  </si>
  <si>
    <t>Demontáž výlevek bez výtokových armatur a bez nádrže a splachovacího potrubí ocelových nebo litinových</t>
  </si>
  <si>
    <t>https://podminky.urs.cz/item/CS_URS_2021_02/725330840</t>
  </si>
  <si>
    <t>725820801</t>
  </si>
  <si>
    <t>Demontáž baterie nástěnné do G 3 / 4</t>
  </si>
  <si>
    <t>1964366043</t>
  </si>
  <si>
    <t>Demontáž baterií nástěnných do G 3/4</t>
  </si>
  <si>
    <t>https://podminky.urs.cz/item/CS_URS_2021_02/725820801</t>
  </si>
  <si>
    <t>22</t>
  </si>
  <si>
    <t>725820802</t>
  </si>
  <si>
    <t>Demontáž baterie stojánkové do jednoho otvoru</t>
  </si>
  <si>
    <t>-226212622</t>
  </si>
  <si>
    <t>Demontáž baterií stojánkových do 1 otvoru</t>
  </si>
  <si>
    <t>https://podminky.urs.cz/item/CS_URS_2021_02/725820802</t>
  </si>
  <si>
    <t>23</t>
  </si>
  <si>
    <t>725850800</t>
  </si>
  <si>
    <t>Demontáž ventilů odpadních</t>
  </si>
  <si>
    <t>kus</t>
  </si>
  <si>
    <t>1628867993</t>
  </si>
  <si>
    <t>Demontáž odpadních ventilů všech připojovacích dimenzí</t>
  </si>
  <si>
    <t>https://podminky.urs.cz/item/CS_URS_2021_02/725850800</t>
  </si>
  <si>
    <t>24</t>
  </si>
  <si>
    <t>72599181.R</t>
  </si>
  <si>
    <t>Demontáž zástěn</t>
  </si>
  <si>
    <t>1781153522</t>
  </si>
  <si>
    <t>766</t>
  </si>
  <si>
    <t>Konstrukce truhlářské</t>
  </si>
  <si>
    <t>25</t>
  </si>
  <si>
    <t>76641181.R</t>
  </si>
  <si>
    <t>Demontáž krytů topení - budou zpětně využiry</t>
  </si>
  <si>
    <t>ks</t>
  </si>
  <si>
    <t>-766689269</t>
  </si>
  <si>
    <t>26</t>
  </si>
  <si>
    <t>766691914</t>
  </si>
  <si>
    <t>Vyvěšení nebo zavěšení dřevěných křídel dveří pl do 2 m2</t>
  </si>
  <si>
    <t>-1940786693</t>
  </si>
  <si>
    <t>Ostatní práce vyvěšení nebo zavěšení křídel s případným uložením a opětovným zavěšením po provedení stavebních změn dřevěných dveřních, plochy do 2 m2</t>
  </si>
  <si>
    <t>https://podminky.urs.cz/item/CS_URS_2021_02/766691914</t>
  </si>
  <si>
    <t>27</t>
  </si>
  <si>
    <t>998766102</t>
  </si>
  <si>
    <t>Přesun hmot tonážní pro kce truhlářské v objektech v přes 6 do 12 m</t>
  </si>
  <si>
    <t>-1186282983</t>
  </si>
  <si>
    <t>Přesun hmot pro konstrukce truhlářské stanovený z hmotnosti přesunovaného materiálu vodorovná dopravní vzdálenost do 50 m v objektech výšky přes 6 do 12 m</t>
  </si>
  <si>
    <t>https://podminky.urs.cz/item/CS_URS_2021_02/998766102</t>
  </si>
  <si>
    <t>28</t>
  </si>
  <si>
    <t>998766181</t>
  </si>
  <si>
    <t>Příplatek k přesunu hmot tonážní 766 prováděný bez použití mechanizace</t>
  </si>
  <si>
    <t>1194203865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</si>
  <si>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</si>
  <si>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https://podminky.urs.cz/item/CS_URS_2021_02/998766181</t>
  </si>
  <si>
    <t>776</t>
  </si>
  <si>
    <t>Podlahy povlakové</t>
  </si>
  <si>
    <t>29</t>
  </si>
  <si>
    <t>776201812</t>
  </si>
  <si>
    <t>Demontáž lepených povlakových podlah s podložkou ručně</t>
  </si>
  <si>
    <t>-1422112021</t>
  </si>
  <si>
    <t>Demontáž povlakových podlahovin lepených ručně s podložkou</t>
  </si>
  <si>
    <t>https://podminky.urs.cz/item/CS_URS_2021_02/776201812</t>
  </si>
  <si>
    <t>2021-062-02 - Bourací práce - objekt B část 2</t>
  </si>
  <si>
    <t>-61321421</t>
  </si>
  <si>
    <t>-595503394</t>
  </si>
  <si>
    <t>-407838932</t>
  </si>
  <si>
    <t>1439791395</t>
  </si>
  <si>
    <t>-320217805</t>
  </si>
  <si>
    <t>-2078295713</t>
  </si>
  <si>
    <t>1773243983</t>
  </si>
  <si>
    <t>-308072514</t>
  </si>
  <si>
    <t>-847220847</t>
  </si>
  <si>
    <t>1997253982</t>
  </si>
  <si>
    <t>-1970327115</t>
  </si>
  <si>
    <t>1461472951</t>
  </si>
  <si>
    <t>2086847064</t>
  </si>
  <si>
    <t>801945482</t>
  </si>
  <si>
    <t>-1536415695</t>
  </si>
  <si>
    <t>1656232294</t>
  </si>
  <si>
    <t>-742661255</t>
  </si>
  <si>
    <t>-1216749531</t>
  </si>
  <si>
    <t>-1883443876</t>
  </si>
  <si>
    <t>-501001717</t>
  </si>
  <si>
    <t>-1322445728</t>
  </si>
  <si>
    <t>1769186225</t>
  </si>
  <si>
    <t>-673079059</t>
  </si>
  <si>
    <t>-108631436</t>
  </si>
  <si>
    <t>25020771</t>
  </si>
  <si>
    <t>137245812</t>
  </si>
  <si>
    <t>1523382324</t>
  </si>
  <si>
    <t>-1420494313</t>
  </si>
  <si>
    <t>60137470</t>
  </si>
  <si>
    <t>2021-062-03 - Bourací práce - objekt A</t>
  </si>
  <si>
    <t>-663995743</t>
  </si>
  <si>
    <t>-616053032</t>
  </si>
  <si>
    <t>-1730943516</t>
  </si>
  <si>
    <t>-279010936</t>
  </si>
  <si>
    <t>-1967488015</t>
  </si>
  <si>
    <t>105464182</t>
  </si>
  <si>
    <t>1968108036</t>
  </si>
  <si>
    <t>-1407911346</t>
  </si>
  <si>
    <t>-269842074</t>
  </si>
  <si>
    <t>-191136276</t>
  </si>
  <si>
    <t>-641184610</t>
  </si>
  <si>
    <t>166476280</t>
  </si>
  <si>
    <t>-1529654111</t>
  </si>
  <si>
    <t>-1377936354</t>
  </si>
  <si>
    <t>-1400271319</t>
  </si>
  <si>
    <t>-549858088</t>
  </si>
  <si>
    <t>-2027775167</t>
  </si>
  <si>
    <t>-345574850</t>
  </si>
  <si>
    <t>-1610473897</t>
  </si>
  <si>
    <t>172221336</t>
  </si>
  <si>
    <t>-574754535</t>
  </si>
  <si>
    <t>-1520180242</t>
  </si>
  <si>
    <t>232138171</t>
  </si>
  <si>
    <t>-684821041</t>
  </si>
  <si>
    <t>1277839362</t>
  </si>
  <si>
    <t>-1176898601</t>
  </si>
  <si>
    <t>2111739184</t>
  </si>
  <si>
    <t>-1954371671</t>
  </si>
  <si>
    <t>-1527017795</t>
  </si>
  <si>
    <t>2021-062-04 - Nové kce - stavební část - objekt B část 1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</si>
  <si>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</si>
  <si>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</si>
  <si>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</si>
  <si>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</si>
  <si>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</si>
  <si>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</si>
  <si>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998 - Přesun hmot</t>
  </si>
  <si>
    <t xml:space="preserve">    711 - Izolace proti vodě, vlhkosti a plynům</t>
  </si>
  <si>
    <t xml:space="preserve">    763 - Konstrukce suché výstavby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</si>
  <si>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</si>
  <si>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</si>
  <si>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</si>
  <si>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784 - Dokončovací práce - malby</t>
  </si>
  <si>
    <t>Svislé a kompletní konstrukce</t>
  </si>
  <si>
    <t>346272236</t>
  </si>
  <si>
    <t>Přizdívka z pórobetonových tvárnic tl 100 mm</t>
  </si>
  <si>
    <t>-1626476618</t>
  </si>
  <si>
    <t>Přizdívky z pórobetonových tvárnic objemová hmotnost do 500 kg/m3, na tenké maltové lože, tloušťka přizdívky 100 mm</t>
  </si>
  <si>
    <t>https://podminky.urs.cz/item/CS_URS_2021_02/346272236</t>
  </si>
  <si>
    <t>61</t>
  </si>
  <si>
    <t>Úprava povrchů vnitřních</t>
  </si>
  <si>
    <t>612142001</t>
  </si>
  <si>
    <t>Potažení vnitřních stěn sklovláknitým pletivem vtlačeným do tenkovrstvé hmoty</t>
  </si>
  <si>
    <t>-861534217</t>
  </si>
  <si>
    <t>Potažení vnitřních ploch pletivem v ploše nebo pruzích, na plném podkladu sklovláknitým vtlačením do tmelu stěn</t>
  </si>
  <si>
    <t>https://podminky.urs.cz/item/CS_URS_2021_02/612142001</t>
  </si>
  <si>
    <t>612311131</t>
  </si>
  <si>
    <t>Potažení vnitřních stěn vápenným štukem tloušťky do 3 mm</t>
  </si>
  <si>
    <t>-340910234</t>
  </si>
  <si>
    <t>Potažení vnitřních ploch vápenným štukem tloušťky do 3 mm svislých konstrukcí stěn</t>
  </si>
  <si>
    <t>https://podminky.urs.cz/item/CS_URS_2021_02/612311131</t>
  </si>
  <si>
    <t>619995001</t>
  </si>
  <si>
    <t>Začištění omítek kolem oken, dveří, podlah nebo obkladů</t>
  </si>
  <si>
    <t>m</t>
  </si>
  <si>
    <t>1958131583</t>
  </si>
  <si>
    <t>Začištění omítek (s dodáním hmot) kolem oken, dveří, podlah, obkladů apod.</t>
  </si>
  <si>
    <t>https://podminky.urs.cz/item/CS_URS_2021_02/619995001</t>
  </si>
  <si>
    <t>63</t>
  </si>
  <si>
    <t>Podlahy a podlahové konstrukce</t>
  </si>
  <si>
    <t>632450133</t>
  </si>
  <si>
    <t>Vyrovnávací cementový potěr tl přes 30 do 40 mm ze suchých směsí provedený v ploše</t>
  </si>
  <si>
    <t>-1288986722</t>
  </si>
  <si>
    <t>Potěr cementový vyrovnávací ze suchých směsí v ploše o průměrné (střední) tl. přes 30 do 40 mm</t>
  </si>
  <si>
    <t>https://podminky.urs.cz/item/CS_URS_2021_02/632450133</t>
  </si>
  <si>
    <t>64</t>
  </si>
  <si>
    <t>Osazování výplní otvorů</t>
  </si>
  <si>
    <t>642942611</t>
  </si>
  <si>
    <t>Osazování zárubní nebo rámů dveřních kovových do 2,5 m2 na montážní pěnu</t>
  </si>
  <si>
    <t>-902007229</t>
  </si>
  <si>
    <t>Osazování zárubní nebo rámů kovových dveřních lisovaných nebo z úhelníků bez dveřních křídel na montážní pěnu, plochy otvoru do 2,5 m2</t>
  </si>
  <si>
    <t>https://podminky.urs.cz/item/CS_URS_2021_02/642942611</t>
  </si>
  <si>
    <t>M</t>
  </si>
  <si>
    <t>55331430</t>
  </si>
  <si>
    <t>zárubeň jednokřídlá ocelová pro dodatečnou montáž tl stěny 75-100mm rozměru 600/1970, 2100mm</t>
  </si>
  <si>
    <t>-1997595709</t>
  </si>
  <si>
    <t>https://podminky.urs.cz/item/CS_URS_2021_02/55331430</t>
  </si>
  <si>
    <t>55331432</t>
  </si>
  <si>
    <t>zárubeň jednokřídlá ocelová pro dodatečnou montáž tl stěny 75-100mm rozměru 800/1970, 2100mm</t>
  </si>
  <si>
    <t>1615633802</t>
  </si>
  <si>
    <t>https://podminky.urs.cz/item/CS_URS_2021_02/55331432</t>
  </si>
  <si>
    <t>94</t>
  </si>
  <si>
    <t>Lešení a stavební výtahy</t>
  </si>
  <si>
    <t>949101111</t>
  </si>
  <si>
    <t>Lešení pomocné pro objekty pozemních staveb s lešeňovou podlahou v do 1,9 m zatížení do 150 kg/m2</t>
  </si>
  <si>
    <t>-861398005</t>
  </si>
  <si>
    <t>Lešení pomocné pracovní pro objekty pozemních staveb pro zatížení do 150 kg/m2, o výšce lešeňové podlahy do 1,9 m</t>
  </si>
  <si>
    <t>https://podminky.urs.cz/item/CS_URS_2021_02/949101111</t>
  </si>
  <si>
    <t>95</t>
  </si>
  <si>
    <t>Různé dokončovací konstrukce a práce pozemních staveb</t>
  </si>
  <si>
    <t>953941511.1</t>
  </si>
  <si>
    <t xml:space="preserve">Osazení drobných kovových výrobků bez jejich dodání  s vysekáním kapes pro upevňovací prvky se zazděním, zabetonováním nebo zalitím věšáků</t>
  </si>
  <si>
    <t>1194650009</t>
  </si>
  <si>
    <t>Osazení drobných kovových výrobků bez jejich dodání s vysekáním kapes pro upevňovací prvky se zazděním, zabetonováním nebo zalitím věšáků</t>
  </si>
  <si>
    <t>952902121</t>
  </si>
  <si>
    <t>Čištění budov zametení drsných podlah</t>
  </si>
  <si>
    <t>1591276564</t>
  </si>
  <si>
    <t>Čištění budov při provádění oprav a udržovacích prací podlah drsných nebo chodníků zametením</t>
  </si>
  <si>
    <t>https://podminky.urs.cz/item/CS_URS_2021_02/952902121</t>
  </si>
  <si>
    <t>77</t>
  </si>
  <si>
    <t>952901111</t>
  </si>
  <si>
    <t>Vyčištění budov bytové a občanské výstavby při výšce podlaží do 4 m</t>
  </si>
  <si>
    <t>1474171842</t>
  </si>
  <si>
    <t>Vyčištění budov nebo objektů před předáním do užívání budov bytové nebo občanské výstavby, světlé výšky podlaží do 4 m</t>
  </si>
  <si>
    <t>https://podminky.urs.cz/item/CS_URS_2021_02/952901111</t>
  </si>
  <si>
    <t>998</t>
  </si>
  <si>
    <t>Přesun hmot</t>
  </si>
  <si>
    <t>998018002</t>
  </si>
  <si>
    <t>Přesun hmot ruční pro budovy v přes 6 do 12 m</t>
  </si>
  <si>
    <t>-2142819910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</si>
  <si>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</si>
  <si>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https://podminky.urs.cz/item/CS_URS_2021_02/998018002</t>
  </si>
  <si>
    <t>711</t>
  </si>
  <si>
    <t>Izolace proti vodě, vlhkosti a plynům</t>
  </si>
  <si>
    <t>711113117</t>
  </si>
  <si>
    <t>Izolace proti vlhkosti vodorovná za studena těsnicí stěrkou jednosložkovou na bázi cementu</t>
  </si>
  <si>
    <t>-517804611</t>
  </si>
  <si>
    <t>Izolace proti zemní vlhkosti natěradly a tmely za studena na ploše vodorovné V těsnicí stěrkou jednosložkovu na bázi cementu</t>
  </si>
  <si>
    <t>https://podminky.urs.cz/item/CS_URS_2021_02/711113117</t>
  </si>
  <si>
    <t>998711102</t>
  </si>
  <si>
    <t>Přesun hmot tonážní pro izolace proti vodě, vlhkosti a plynům v objektech v přes 6 do 12 m</t>
  </si>
  <si>
    <t>1104740483</t>
  </si>
  <si>
    <t>Přesun hmot pro izolace proti vodě, vlhkosti a plynům stanovený z hmotnosti přesunovaného materiálu vodorovná dopravní vzdálenost do 50 m v objektech výšky přes 6 do 12 m</t>
  </si>
  <si>
    <t>https://podminky.urs.cz/item/CS_URS_2021_02/998711102</t>
  </si>
  <si>
    <t>998711181</t>
  </si>
  <si>
    <t>Příplatek k přesunu hmot tonážní 711 prováděný bez použití mechanizace</t>
  </si>
  <si>
    <t>445890529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</si>
  <si>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</si>
  <si>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https://podminky.urs.cz/item/CS_URS_2021_02/998711181</t>
  </si>
  <si>
    <t>763</t>
  </si>
  <si>
    <t>Konstrukce suché výstavby</t>
  </si>
  <si>
    <t>763111717</t>
  </si>
  <si>
    <t>SDK příčka základní penetrační nátěr (oboustranně)</t>
  </si>
  <si>
    <t>-1248792202</t>
  </si>
  <si>
    <t>Příčka ze sádrokartonových desek ostatní konstrukce a práce na příčkách ze sádrokartonových desek základní penetrační nátěr (oboustranný)</t>
  </si>
  <si>
    <t>https://podminky.urs.cz/item/CS_URS_2021_02/763111717</t>
  </si>
  <si>
    <t>763111771</t>
  </si>
  <si>
    <t>Příplatek k SDK příčce za rovinnost kvality Q3</t>
  </si>
  <si>
    <t>755957355</t>
  </si>
  <si>
    <t>Příčka ze sádrokartonových desek Příplatek k cenám za rovinnost speciální tmelení kvality Q3</t>
  </si>
  <si>
    <t>https://podminky.urs.cz/item/CS_URS_2021_02/763111771</t>
  </si>
  <si>
    <t>763121426</t>
  </si>
  <si>
    <t>SDK stěna předsazená tl 112,5 mm profil CW+UW 100 deska 1xH2 12,5 bez izolace EI 15</t>
  </si>
  <si>
    <t>1742014437</t>
  </si>
  <si>
    <t>Stěna předsazená ze sádrokartonových desek s nosnou konstrukcí z ocelových profilů CW, UW jednoduše opláštěná deskou impregnovanou H2 tl. 12,5 mm bez izolace, EI 15, stěna tl. 112,5 mm, profil 100</t>
  </si>
  <si>
    <t>https://podminky.urs.cz/item/CS_URS_2021_02/763121426</t>
  </si>
  <si>
    <t>763164547.A</t>
  </si>
  <si>
    <t>SDK obklad kcí tvaru L š do 0,8 m desky 2xA 12,5</t>
  </si>
  <si>
    <t>-2018753603</t>
  </si>
  <si>
    <t>Obklad konstrukcí sádrokartonovými deskami včetně ochranných úhelníků ve tvaru L rozvinuté šíře přes 0,4 do 0,8 m, opláštěný deskou A, tl. 2 x 12,5 mm</t>
  </si>
  <si>
    <t>763164637.A</t>
  </si>
  <si>
    <t>SDK obklad kcí tvaru U š do 1,2 m desky 2xDF 12,5</t>
  </si>
  <si>
    <t>869616223</t>
  </si>
  <si>
    <t>Obklad konstrukcí sádrokartonovými deskami včetně ochranných úhelníků ve tvaru U rozvinuté šíře přes 0,6 do 1,2 m, opláštěný deskou A, tl. 2 x 12,5 mm</t>
  </si>
  <si>
    <t>763411216</t>
  </si>
  <si>
    <t>Dělící přepážky k pisoárům, kompaktní desky tl 13 mm</t>
  </si>
  <si>
    <t>1879440165</t>
  </si>
  <si>
    <t>Sanitární příčky vhodné do mokrého prostředí dělící přepážky k pisoárům z kompaktních desek tl. 13 mm</t>
  </si>
  <si>
    <t>https://podminky.urs.cz/item/CS_URS_2021_02/763411216</t>
  </si>
  <si>
    <t>998763302</t>
  </si>
  <si>
    <t>Přesun hmot tonážní pro sádrokartonové konstrukce v objektech v přes 6 do 12 m</t>
  </si>
  <si>
    <t>-426674519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</si>
  <si>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</si>
  <si>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https://podminky.urs.cz/item/CS_URS_2021_02/998763302</t>
  </si>
  <si>
    <t>998763381</t>
  </si>
  <si>
    <t>Příplatek k přesunu hmot tonážní 763 SDK prováděný bez použití mechanizace</t>
  </si>
  <si>
    <t>575883286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</si>
  <si>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</si>
  <si>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https://podminky.urs.cz/item/CS_URS_2021_02/998763381</t>
  </si>
  <si>
    <t>76649210.R</t>
  </si>
  <si>
    <t>Ostatní práce - montáž krytů UT</t>
  </si>
  <si>
    <t>CS ÚRS 2021 01</t>
  </si>
  <si>
    <t>-1591694298</t>
  </si>
  <si>
    <t>https://podminky.urs.cz/item/CS_URS_2021_01/76649210.R</t>
  </si>
  <si>
    <t>766660001</t>
  </si>
  <si>
    <t>Montáž dveřních křídel otvíravých jednokřídlových š do 0,8 m do ocelové zárubně</t>
  </si>
  <si>
    <t>-2069004927</t>
  </si>
  <si>
    <t>Montáž dveřních křídel dřevěných nebo plastových otevíravých do ocelové zárubně povrchově upravených jednokřídlových, šířky do 800 mm</t>
  </si>
  <si>
    <t>https://podminky.urs.cz/item/CS_URS_2021_02/766660001</t>
  </si>
  <si>
    <t>61162074</t>
  </si>
  <si>
    <t>dveře jednokřídlé voštinové povrch laminátový plné 800x1970-2100mm</t>
  </si>
  <si>
    <t>32</t>
  </si>
  <si>
    <t>291267577</t>
  </si>
  <si>
    <t>https://podminky.urs.cz/item/CS_URS_2021_02/61162074</t>
  </si>
  <si>
    <t>61162072</t>
  </si>
  <si>
    <t>dveře jednokřídlé voštinové povrch laminátový plné 600x1970-2100mm</t>
  </si>
  <si>
    <t>2080350674</t>
  </si>
  <si>
    <t>https://podminky.urs.cz/item/CS_URS_2021_02/61162072</t>
  </si>
  <si>
    <t>766660729</t>
  </si>
  <si>
    <t>Montáž dveřního interiérového kování - štítku s klikou</t>
  </si>
  <si>
    <t>268680757</t>
  </si>
  <si>
    <t>Montáž dveřních doplňků dveřního kování interiérového štítku s klikou</t>
  </si>
  <si>
    <t>https://podminky.urs.cz/item/CS_URS_2021_02/766660729</t>
  </si>
  <si>
    <t>30</t>
  </si>
  <si>
    <t>54914622</t>
  </si>
  <si>
    <t>kování dveřní vrchní klika včetně štítu a montážního materiálu BB 72 matný nikl</t>
  </si>
  <si>
    <t>-124067146</t>
  </si>
  <si>
    <t>https://podminky.urs.cz/item/CS_URS_2021_02/54914622</t>
  </si>
  <si>
    <t>31</t>
  </si>
  <si>
    <t>45384280</t>
  </si>
  <si>
    <t>2004631172</t>
  </si>
  <si>
    <t>771</t>
  </si>
  <si>
    <t>Podlahy z dlaždic</t>
  </si>
  <si>
    <t>33</t>
  </si>
  <si>
    <t>771121011</t>
  </si>
  <si>
    <t>Nátěr penetrační na podlahu</t>
  </si>
  <si>
    <t>-906591138</t>
  </si>
  <si>
    <t>Příprava podkladu před provedením dlažby nátěr penetrační na podlahu</t>
  </si>
  <si>
    <t>https://podminky.urs.cz/item/CS_URS_2021_02/771121011</t>
  </si>
  <si>
    <t>34</t>
  </si>
  <si>
    <t>771151012</t>
  </si>
  <si>
    <t>Samonivelační stěrka podlah pevnosti 20 MPa tl přes 3 do 5 mm</t>
  </si>
  <si>
    <t>1486041514</t>
  </si>
  <si>
    <t>Příprava podkladu před provedením dlažby samonivelační stěrka min.pevnosti 20 MPa, tloušťky přes 3 do 5 mm</t>
  </si>
  <si>
    <t>https://podminky.urs.cz/item/CS_URS_2021_02/771151012</t>
  </si>
  <si>
    <t>35</t>
  </si>
  <si>
    <t>771474111</t>
  </si>
  <si>
    <t>Montáž soklů z dlaždic keramických rovných flexibilní lepidlo v do 65 mm</t>
  </si>
  <si>
    <t>587189762</t>
  </si>
  <si>
    <t>Montáž soklů z dlaždic keramických lepených flexibilním lepidlem rovných, výšky do 65 mm</t>
  </si>
  <si>
    <t>https://podminky.urs.cz/item/CS_URS_2021_02/771474111</t>
  </si>
  <si>
    <t>36</t>
  </si>
  <si>
    <t>59761433</t>
  </si>
  <si>
    <t>dlažba keramická slinutá hladká do interiéru i exteriéru pro vysoké mechanické namáhání přes 9 do 12ks/m2 tl 15mm</t>
  </si>
  <si>
    <t>318183515</t>
  </si>
  <si>
    <t>https://podminky.urs.cz/item/CS_URS_2021_02/59761433</t>
  </si>
  <si>
    <t>38</t>
  </si>
  <si>
    <t>771574263</t>
  </si>
  <si>
    <t>Montáž podlah keramických pro mechanické zatížení protiskluzných lepených flexibilním lepidlem přes 9 do 12 ks/m2</t>
  </si>
  <si>
    <t>-1363738055</t>
  </si>
  <si>
    <t>Montáž podlah z dlaždic keramických lepených flexibilním lepidlem maloformátových pro vysoké mechanické zatížení protiskluzných nebo reliéfních (bezbariérových) přes 9 do 12 ks/m2</t>
  </si>
  <si>
    <t>https://podminky.urs.cz/item/CS_URS_2021_02/771574263</t>
  </si>
  <si>
    <t>39</t>
  </si>
  <si>
    <t>59761409</t>
  </si>
  <si>
    <t>dlažba keramická slinutá protiskluzná do interiéru i exteriéru pro vysoké mechanické namáhání přes 9 do 12ks/m2</t>
  </si>
  <si>
    <t>1391960111</t>
  </si>
  <si>
    <t>https://podminky.urs.cz/item/CS_URS_2021_02/59761409</t>
  </si>
  <si>
    <t>40</t>
  </si>
  <si>
    <t>771577111</t>
  </si>
  <si>
    <t>Příplatek k montáži podlah keramických lepených flexibilním lepidlem za plochu do 5 m2</t>
  </si>
  <si>
    <t>787327957</t>
  </si>
  <si>
    <t>Montáž podlah z dlaždic keramických lepených flexibilním lepidlem Příplatek k cenám za plochu do 5 m2 jednotlivě</t>
  </si>
  <si>
    <t>https://podminky.urs.cz/item/CS_URS_2021_02/771577111</t>
  </si>
  <si>
    <t>41</t>
  </si>
  <si>
    <t>771577114</t>
  </si>
  <si>
    <t>Příplatek k montáži podlah keramických lepených flexibilním lepidlem za spárování tmelem dvousložkovým</t>
  </si>
  <si>
    <t>629435006</t>
  </si>
  <si>
    <t>Montáž podlah z dlaždic keramických lepených flexibilním lepidlem Příplatek k cenám za dvousložkový spárovací tmel</t>
  </si>
  <si>
    <t>https://podminky.urs.cz/item/CS_URS_2021_02/771577114</t>
  </si>
  <si>
    <t>42</t>
  </si>
  <si>
    <t>998771102</t>
  </si>
  <si>
    <t>Přesun hmot tonážní pro podlahy z dlaždic v objektech v přes 6 do 12 m</t>
  </si>
  <si>
    <t>-229006273</t>
  </si>
  <si>
    <t>Přesun hmot pro podlahy z dlaždic stanovený z hmotnosti přesunovaného materiálu vodorovná dopravní vzdálenost do 50 m v objektech výšky přes 6 do 12 m</t>
  </si>
  <si>
    <t>https://podminky.urs.cz/item/CS_URS_2021_02/998771102</t>
  </si>
  <si>
    <t>43</t>
  </si>
  <si>
    <t>998771181</t>
  </si>
  <si>
    <t>Příplatek k přesunu hmot tonážní 771 prováděný bez použití mechanizace</t>
  </si>
  <si>
    <t>-1435170383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</si>
  <si>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</si>
  <si>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https://podminky.urs.cz/item/CS_URS_2021_02/998771181</t>
  </si>
  <si>
    <t>775</t>
  </si>
  <si>
    <t>Podlahy skládané</t>
  </si>
  <si>
    <t>44</t>
  </si>
  <si>
    <t>775429121</t>
  </si>
  <si>
    <t>Montáž podlahové lišty přechodové připevněné vruty</t>
  </si>
  <si>
    <t>1235674703</t>
  </si>
  <si>
    <t>Montáž lišty přechodové (vyrovnávací) připevněné vruty</t>
  </si>
  <si>
    <t>https://podminky.urs.cz/item/CS_URS_2021_02/775429121</t>
  </si>
  <si>
    <t>45</t>
  </si>
  <si>
    <t>55343119</t>
  </si>
  <si>
    <t>profil přechodový Al narážecí 40mm dub, buk, javor, třešeň</t>
  </si>
  <si>
    <t>-1874036067</t>
  </si>
  <si>
    <t>https://podminky.urs.cz/item/CS_URS_2021_02/55343119</t>
  </si>
  <si>
    <t>48</t>
  </si>
  <si>
    <t>776111112</t>
  </si>
  <si>
    <t>Broušení betonového podkladu povlakových podlah</t>
  </si>
  <si>
    <t>-1682197527</t>
  </si>
  <si>
    <t>Příprava podkladu broušení podlah nového podkladu betonového</t>
  </si>
  <si>
    <t>https://podminky.urs.cz/item/CS_URS_2021_02/776111112</t>
  </si>
  <si>
    <t>49</t>
  </si>
  <si>
    <t>776111311</t>
  </si>
  <si>
    <t>Vysátí podkladu povlakových podlah</t>
  </si>
  <si>
    <t>-633305601</t>
  </si>
  <si>
    <t>Příprava podkladu vysátí podlah</t>
  </si>
  <si>
    <t>https://podminky.urs.cz/item/CS_URS_2021_02/776111311</t>
  </si>
  <si>
    <t>50</t>
  </si>
  <si>
    <t>776121111</t>
  </si>
  <si>
    <t>Vodou ředitelná penetrace savého podkladu povlakových podlah</t>
  </si>
  <si>
    <t>326795647</t>
  </si>
  <si>
    <t>Příprava podkladu penetrace vodou ředitelná podlah</t>
  </si>
  <si>
    <t>https://podminky.urs.cz/item/CS_URS_2021_02/776121111</t>
  </si>
  <si>
    <t>51</t>
  </si>
  <si>
    <t>776141112</t>
  </si>
  <si>
    <t>Vyrovnání podkladu povlakových podlah stěrkou pevnosti 20 MPa tl přes 3 do 5 mm</t>
  </si>
  <si>
    <t>1916251663</t>
  </si>
  <si>
    <t>Příprava podkladu vyrovnání samonivelační stěrkou podlah min.pevnosti 20 MPa, tloušťky přes 3 do 5 mm</t>
  </si>
  <si>
    <t>https://podminky.urs.cz/item/CS_URS_2021_02/776141112</t>
  </si>
  <si>
    <t>52</t>
  </si>
  <si>
    <t>776221111</t>
  </si>
  <si>
    <t>Lepení pásů z PVC standardním lepidlem</t>
  </si>
  <si>
    <t>1775141964</t>
  </si>
  <si>
    <t>Montáž podlahovin z PVC lepením standardním lepidlem z pásů standardních</t>
  </si>
  <si>
    <t>https://podminky.urs.cz/item/CS_URS_2021_02/776221111</t>
  </si>
  <si>
    <t>53</t>
  </si>
  <si>
    <t>28412245</t>
  </si>
  <si>
    <t>krytina podlahová heterogenní š 1,5m tl 2mm</t>
  </si>
  <si>
    <t>-1379770290</t>
  </si>
  <si>
    <t>https://podminky.urs.cz/item/CS_URS_2021_02/28412245</t>
  </si>
  <si>
    <t>54</t>
  </si>
  <si>
    <t>776421111</t>
  </si>
  <si>
    <t>Montáž obvodových lišt lepením</t>
  </si>
  <si>
    <t>1935671440</t>
  </si>
  <si>
    <t>Montáž lišt obvodových lepených</t>
  </si>
  <si>
    <t>https://podminky.urs.cz/item/CS_URS_2021_02/776421111</t>
  </si>
  <si>
    <t>55</t>
  </si>
  <si>
    <t>28411009</t>
  </si>
  <si>
    <t>lišta soklová PVC 18x80mm</t>
  </si>
  <si>
    <t>1957032653</t>
  </si>
  <si>
    <t>https://podminky.urs.cz/item/CS_URS_2021_02/28411009</t>
  </si>
  <si>
    <t>56</t>
  </si>
  <si>
    <t>776991121</t>
  </si>
  <si>
    <t>Základní čištění nově položených podlahovin vysátím a setřením vlhkým mopem</t>
  </si>
  <si>
    <t>1174672187</t>
  </si>
  <si>
    <t>Ostatní práce údržba nových podlahovin po pokládce čištění základní</t>
  </si>
  <si>
    <t>https://podminky.urs.cz/item/CS_URS_2021_02/776991121</t>
  </si>
  <si>
    <t>57</t>
  </si>
  <si>
    <t>998776102</t>
  </si>
  <si>
    <t>Přesun hmot tonážní pro podlahy povlakové v objektech v přes 6 do 12 m</t>
  </si>
  <si>
    <t>333969156</t>
  </si>
  <si>
    <t>Přesun hmot pro podlahy povlakové stanovený z hmotnosti přesunovaného materiálu vodorovná dopravní vzdálenost do 50 m v objektech výšky přes 6 do 12 m</t>
  </si>
  <si>
    <t>https://podminky.urs.cz/item/CS_URS_2021_02/998776102</t>
  </si>
  <si>
    <t>58</t>
  </si>
  <si>
    <t>998776181</t>
  </si>
  <si>
    <t>Příplatek k přesunu hmot tonážní 776 prováděný bez použití mechanizace</t>
  </si>
  <si>
    <t>371088510</t>
  </si>
  <si>
    <t>Přesun hmot pro podlahy povlakové stanovený z hmotnosti přesunovaného materiálu Příplatek k cenám za přesun prováděný bez použití mechanizace pro jakoukoliv výšku objektu</t>
  </si>
  <si>
    <t>https://podminky.urs.cz/item/CS_URS_2021_02/998776181</t>
  </si>
  <si>
    <t>781</t>
  </si>
  <si>
    <t>Dokončovací práce - obklady</t>
  </si>
  <si>
    <t>59</t>
  </si>
  <si>
    <t>781111011</t>
  </si>
  <si>
    <t>Ometení (oprášení) stěny při přípravě podkladu</t>
  </si>
  <si>
    <t>-1269426684</t>
  </si>
  <si>
    <t>Příprava podkladu před provedením obkladu oprášení (ometení) stěny</t>
  </si>
  <si>
    <t>https://podminky.urs.cz/item/CS_URS_2021_02/781111011</t>
  </si>
  <si>
    <t>60</t>
  </si>
  <si>
    <t>781121011</t>
  </si>
  <si>
    <t>Nátěr penetrační na stěnu</t>
  </si>
  <si>
    <t>-761437354</t>
  </si>
  <si>
    <t>Příprava podkladu před provedením obkladu nátěr penetrační na stěnu</t>
  </si>
  <si>
    <t>https://podminky.urs.cz/item/CS_URS_2021_02/781121011</t>
  </si>
  <si>
    <t>781151031</t>
  </si>
  <si>
    <t>Celoplošné vyrovnání podkladu stěrkou tl 3 mm</t>
  </si>
  <si>
    <t>-1578931396</t>
  </si>
  <si>
    <t>Příprava podkladu před provedením obkladu celoplošné vyrovnání podkladu stěrkou, tloušťky 3 mm</t>
  </si>
  <si>
    <t>https://podminky.urs.cz/item/CS_URS_2021_02/781151031</t>
  </si>
  <si>
    <t>62</t>
  </si>
  <si>
    <t>781474114</t>
  </si>
  <si>
    <t>Montáž obkladů vnitřních keramických hladkých přes 19 do 22 ks/m2 lepených flexibilním lepidlem</t>
  </si>
  <si>
    <t>-2045858293</t>
  </si>
  <si>
    <t>Montáž obkladů vnitřních stěn z dlaždic keramických lepených flexibilním lepidlem maloformátových hladkých přes 19 do 22 ks/m2</t>
  </si>
  <si>
    <t>https://podminky.urs.cz/item/CS_URS_2021_02/781474114</t>
  </si>
  <si>
    <t>59761040</t>
  </si>
  <si>
    <t>obklad keramický hladký přes 19 do 22ks/m2</t>
  </si>
  <si>
    <t>430326557</t>
  </si>
  <si>
    <t>https://podminky.urs.cz/item/CS_URS_2021_02/59761040</t>
  </si>
  <si>
    <t>781479196</t>
  </si>
  <si>
    <t>Příplatek k montáži obkladů vnitřních keramických hladkých za spárování tmelem dvousložkovým</t>
  </si>
  <si>
    <t>131026358</t>
  </si>
  <si>
    <t>Montáž obkladů vnitřních stěn z dlaždic keramických Příplatek k cenám za dvousložkový spárovací tmel</t>
  </si>
  <si>
    <t>https://podminky.urs.cz/item/CS_URS_2021_02/781479196</t>
  </si>
  <si>
    <t>65</t>
  </si>
  <si>
    <t>781491011</t>
  </si>
  <si>
    <t>Montáž zrcadel plochy do 1 m2 lepených silikonovým tmelem na podkladní omítku</t>
  </si>
  <si>
    <t>-1732560259</t>
  </si>
  <si>
    <t>Montáž zrcadel lepených silikonovým tmelem na podkladní omítku, plochy do 1 m2</t>
  </si>
  <si>
    <t>https://podminky.urs.cz/item/CS_URS_2021_02/781491011</t>
  </si>
  <si>
    <t>66</t>
  </si>
  <si>
    <t>63465124</t>
  </si>
  <si>
    <t>zrcadlo nemontované čiré tl 4mm max rozměr 3210x2250mm</t>
  </si>
  <si>
    <t>-146314471</t>
  </si>
  <si>
    <t>https://podminky.urs.cz/item/CS_URS_2021_02/63465124</t>
  </si>
  <si>
    <t>67</t>
  </si>
  <si>
    <t>998781102</t>
  </si>
  <si>
    <t>Přesun hmot tonážní pro obklady keramické v objektech v přes 6 do 12 m</t>
  </si>
  <si>
    <t>-1224627204</t>
  </si>
  <si>
    <t>Přesun hmot pro obklady keramické stanovený z hmotnosti přesunovaného materiálu vodorovná dopravní vzdálenost do 50 m v objektech výšky přes 6 do 12 m</t>
  </si>
  <si>
    <t>https://podminky.urs.cz/item/CS_URS_2021_02/998781102</t>
  </si>
  <si>
    <t>68</t>
  </si>
  <si>
    <t>998781181</t>
  </si>
  <si>
    <t>Příplatek k přesunu hmot tonážní 781 prováděný bez použití mechanizace</t>
  </si>
  <si>
    <t>-742846786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</si>
  <si>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</si>
  <si>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https://podminky.urs.cz/item/CS_URS_2021_02/998781181</t>
  </si>
  <si>
    <t>784</t>
  </si>
  <si>
    <t>Dokončovací práce - malby</t>
  </si>
  <si>
    <t>69</t>
  </si>
  <si>
    <t>784171101</t>
  </si>
  <si>
    <t>Zakrytí vnitřních podlah včetně pozdějšího odkrytí</t>
  </si>
  <si>
    <t>-801268676</t>
  </si>
  <si>
    <t>Zakrytí nemalovaných ploch (materiál ve specifikaci) včetně pozdějšího odkrytí podlah</t>
  </si>
  <si>
    <t>https://podminky.urs.cz/item/CS_URS_2021_02/784171101</t>
  </si>
  <si>
    <t>70</t>
  </si>
  <si>
    <t>581248440</t>
  </si>
  <si>
    <t>fólie pro malířské potřeby zakrývací tl 25µ 4x5m</t>
  </si>
  <si>
    <t>919046934</t>
  </si>
  <si>
    <t>https://podminky.urs.cz/item/CS_URS_2021_02/581248440</t>
  </si>
  <si>
    <t>71</t>
  </si>
  <si>
    <t>784171111</t>
  </si>
  <si>
    <t>Zakrytí vnitřních ploch stěn v místnostech v do 3,80 m</t>
  </si>
  <si>
    <t>166457427</t>
  </si>
  <si>
    <t>Zakrytí nemalovaných ploch (materiál ve specifikaci) včetně pozdějšího odkrytí svislých ploch např. stěn, oken, dveří v místnostech výšky do 3,80</t>
  </si>
  <si>
    <t>https://podminky.urs.cz/item/CS_URS_2021_02/784171111</t>
  </si>
  <si>
    <t>72</t>
  </si>
  <si>
    <t>890126066</t>
  </si>
  <si>
    <t>73</t>
  </si>
  <si>
    <t>784181111</t>
  </si>
  <si>
    <t>Základní silikátová jednonásobná bezbarvá penetrace podkladu v místnostech v do 3,80 m</t>
  </si>
  <si>
    <t>-1422902978</t>
  </si>
  <si>
    <t>Penetrace podkladu jednonásobná základní silikátová bezbarvá v místnostech výšky do 3,80 m</t>
  </si>
  <si>
    <t>https://podminky.urs.cz/item/CS_URS_2021_02/784181111</t>
  </si>
  <si>
    <t>74</t>
  </si>
  <si>
    <t>784191005</t>
  </si>
  <si>
    <t>Čištění vnitřních ploch dveří nebo vrat po provedení malířských prací</t>
  </si>
  <si>
    <t>1793946929</t>
  </si>
  <si>
    <t>Čištění vnitřních ploch hrubý úklid po provedení malířských prací omytím dveří nebo vrat</t>
  </si>
  <si>
    <t>https://podminky.urs.cz/item/CS_URS_2021_02/784191005</t>
  </si>
  <si>
    <t>75</t>
  </si>
  <si>
    <t>784191007</t>
  </si>
  <si>
    <t>Čištění vnitřních ploch podlah po provedení malířských prací</t>
  </si>
  <si>
    <t>-1919721535</t>
  </si>
  <si>
    <t>Čištění vnitřních ploch hrubý úklid po provedení malířských prací omytím podlah</t>
  </si>
  <si>
    <t>https://podminky.urs.cz/item/CS_URS_2021_02/784191007</t>
  </si>
  <si>
    <t>76</t>
  </si>
  <si>
    <t>784211101</t>
  </si>
  <si>
    <t>Dvojnásobné bílé malby ze směsí za mokra výborně oděruvzdorných v místnostech v do 3,80 m</t>
  </si>
  <si>
    <t>661480245</t>
  </si>
  <si>
    <t>Malby z malířských směsí oděruvzdorných za mokra dvojnásobné, bílé za mokra oděruvzdorné výborně v místnostech výšky do 3,80 m</t>
  </si>
  <si>
    <t>https://podminky.urs.cz/item/CS_URS_2021_02/784211101</t>
  </si>
  <si>
    <t>2021-062-05 - Nové kce - stavební část - objekt B část 2</t>
  </si>
  <si>
    <t>501086969</t>
  </si>
  <si>
    <t>561918479</t>
  </si>
  <si>
    <t>1781571329</t>
  </si>
  <si>
    <t>-989392638</t>
  </si>
  <si>
    <t>-548332190</t>
  </si>
  <si>
    <t>1695180816</t>
  </si>
  <si>
    <t>1266715085</t>
  </si>
  <si>
    <t>-1142219811</t>
  </si>
  <si>
    <t>-1394236674</t>
  </si>
  <si>
    <t>1070788049</t>
  </si>
  <si>
    <t>239223421</t>
  </si>
  <si>
    <t>-575246755</t>
  </si>
  <si>
    <t>-1800917310</t>
  </si>
  <si>
    <t>1229149285</t>
  </si>
  <si>
    <t>1020610247</t>
  </si>
  <si>
    <t>-1024911248</t>
  </si>
  <si>
    <t>-1934910361</t>
  </si>
  <si>
    <t>289819275</t>
  </si>
  <si>
    <t>19893737</t>
  </si>
  <si>
    <t>763121451</t>
  </si>
  <si>
    <t>SDK stěna předsazená tl 75 mm profil CW+UW 50 desky 2xDF 12,5 bez izolace EI 30</t>
  </si>
  <si>
    <t>-1331126692</t>
  </si>
  <si>
    <t>Stěna předsazená ze sádrokartonových desek s nosnou konstrukcí z ocelových profilů CW, UW dvojitě opláštěná deskami protipožárními DF tl. 2 x 12,5 mm bez izolace, EI 30, stěna tl. 75 mm, profil 50</t>
  </si>
  <si>
    <t>https://podminky.urs.cz/item/CS_URS_2021_02/763121451</t>
  </si>
  <si>
    <t>-2034119762</t>
  </si>
  <si>
    <t>-1951769137</t>
  </si>
  <si>
    <t>487785883</t>
  </si>
  <si>
    <t>526840813</t>
  </si>
  <si>
    <t>1962960327</t>
  </si>
  <si>
    <t>-1823826150</t>
  </si>
  <si>
    <t>-816121967</t>
  </si>
  <si>
    <t>1903252657</t>
  </si>
  <si>
    <t>-497317497</t>
  </si>
  <si>
    <t>1140804772</t>
  </si>
  <si>
    <t>-1412978518</t>
  </si>
  <si>
    <t>72054893</t>
  </si>
  <si>
    <t>963998074</t>
  </si>
  <si>
    <t>-1639701924</t>
  </si>
  <si>
    <t>1557666404</t>
  </si>
  <si>
    <t>-2143235489</t>
  </si>
  <si>
    <t>37</t>
  </si>
  <si>
    <t>540851555</t>
  </si>
  <si>
    <t>-1983906219</t>
  </si>
  <si>
    <t>-607609422</t>
  </si>
  <si>
    <t>-991818671</t>
  </si>
  <si>
    <t>552159362</t>
  </si>
  <si>
    <t>2136791493</t>
  </si>
  <si>
    <t>-1985074613</t>
  </si>
  <si>
    <t>-2085907874</t>
  </si>
  <si>
    <t>1142035515</t>
  </si>
  <si>
    <t>-1987343464</t>
  </si>
  <si>
    <t>468546457</t>
  </si>
  <si>
    <t>262983978</t>
  </si>
  <si>
    <t>-1407304384</t>
  </si>
  <si>
    <t>-2100935284</t>
  </si>
  <si>
    <t>-1764890090</t>
  </si>
  <si>
    <t>-90103944</t>
  </si>
  <si>
    <t>-613483177</t>
  </si>
  <si>
    <t>-191488105</t>
  </si>
  <si>
    <t>-368962923</t>
  </si>
  <si>
    <t>-1411899768</t>
  </si>
  <si>
    <t>181245120</t>
  </si>
  <si>
    <t>1600314178</t>
  </si>
  <si>
    <t>-1819477799</t>
  </si>
  <si>
    <t>31407589</t>
  </si>
  <si>
    <t>660546499</t>
  </si>
  <si>
    <t>-632190871</t>
  </si>
  <si>
    <t>-143053996</t>
  </si>
  <si>
    <t>1513471392</t>
  </si>
  <si>
    <t>-144232620</t>
  </si>
  <si>
    <t>-62752336</t>
  </si>
  <si>
    <t>437486764</t>
  </si>
  <si>
    <t>-1039311438</t>
  </si>
  <si>
    <t>2005828648</t>
  </si>
  <si>
    <t>1591119221</t>
  </si>
  <si>
    <t>-1813435103</t>
  </si>
  <si>
    <t>351967910</t>
  </si>
  <si>
    <t>-1261680433</t>
  </si>
  <si>
    <t>332426034</t>
  </si>
  <si>
    <t>2021-062-06 - Nové kce - stavební část - objekt A</t>
  </si>
  <si>
    <t>-1843560215</t>
  </si>
  <si>
    <t>-941521127</t>
  </si>
  <si>
    <t>-850594609</t>
  </si>
  <si>
    <t>-1759165063</t>
  </si>
  <si>
    <t>-601824215</t>
  </si>
  <si>
    <t>212608790</t>
  </si>
  <si>
    <t>-675467340</t>
  </si>
  <si>
    <t>751322092</t>
  </si>
  <si>
    <t>-2084803480</t>
  </si>
  <si>
    <t>-387724607</t>
  </si>
  <si>
    <t>-1211827705</t>
  </si>
  <si>
    <t>953941511</t>
  </si>
  <si>
    <t>Osazování věšáku pro vedení pod betonovým stropem</t>
  </si>
  <si>
    <t>825077807</t>
  </si>
  <si>
    <t>Osazení drobných kovových výrobků bez jejich dodání s vysekáním kapes pro upevňovací prvky se zazděním, zabetonováním nebo zalitím věšáků pro vedení pod betonovým stropem</t>
  </si>
  <si>
    <t>https://podminky.urs.cz/item/CS_URS_2021_02/953941511</t>
  </si>
  <si>
    <t>998018001</t>
  </si>
  <si>
    <t>Přesun hmot ruční pro budovy v do 6 m</t>
  </si>
  <si>
    <t>405700870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</si>
  <si>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</si>
  <si>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https://podminky.urs.cz/item/CS_URS_2021_02/998018001</t>
  </si>
  <si>
    <t>355284895</t>
  </si>
  <si>
    <t>998711101</t>
  </si>
  <si>
    <t>Přesun hmot tonážní pro izolace proti vodě, vlhkosti a plynům v objektech v do 6 m</t>
  </si>
  <si>
    <t>-178683163</t>
  </si>
  <si>
    <t>Přesun hmot pro izolace proti vodě, vlhkosti a plynům stanovený z hmotnosti přesunovaného materiálu vodorovná dopravní vzdálenost do 50 m v objektech výšky do 6 m</t>
  </si>
  <si>
    <t>https://podminky.urs.cz/item/CS_URS_2021_02/998711101</t>
  </si>
  <si>
    <t>-1720341145</t>
  </si>
  <si>
    <t>-1201031259</t>
  </si>
  <si>
    <t>-1673914387</t>
  </si>
  <si>
    <t>368358496</t>
  </si>
  <si>
    <t>480746517</t>
  </si>
  <si>
    <t>998763301</t>
  </si>
  <si>
    <t>Přesun hmot tonážní pro sádrokartonové konstrukce v objektech v do 6 m</t>
  </si>
  <si>
    <t>-240471450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</si>
  <si>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</si>
  <si>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https://podminky.urs.cz/item/CS_URS_2021_02/998763301</t>
  </si>
  <si>
    <t>949123343</t>
  </si>
  <si>
    <t>-413200370</t>
  </si>
  <si>
    <t>-911223360</t>
  </si>
  <si>
    <t>-1847072255</t>
  </si>
  <si>
    <t>874758471</t>
  </si>
  <si>
    <t>1509375540</t>
  </si>
  <si>
    <t>761556867</t>
  </si>
  <si>
    <t>998766101</t>
  </si>
  <si>
    <t>Přesun hmot tonážní pro kce truhlářské v objektech v do 6 m</t>
  </si>
  <si>
    <t>-486189990</t>
  </si>
  <si>
    <t>Přesun hmot pro konstrukce truhlářské stanovený z hmotnosti přesunovaného materiálu vodorovná dopravní vzdálenost do 50 m v objektech výšky do 6 m</t>
  </si>
  <si>
    <t>https://podminky.urs.cz/item/CS_URS_2021_02/998766101</t>
  </si>
  <si>
    <t>1789978046</t>
  </si>
  <si>
    <t>-2111468661</t>
  </si>
  <si>
    <t>447227415</t>
  </si>
  <si>
    <t>1145265466</t>
  </si>
  <si>
    <t>-806025170</t>
  </si>
  <si>
    <t>-774266101</t>
  </si>
  <si>
    <t>-2005977309</t>
  </si>
  <si>
    <t>441281041</t>
  </si>
  <si>
    <t>1564588242</t>
  </si>
  <si>
    <t>998771101</t>
  </si>
  <si>
    <t>Přesun hmot tonážní pro podlahy z dlaždic v objektech v do 6 m</t>
  </si>
  <si>
    <t>1869798938</t>
  </si>
  <si>
    <t>Přesun hmot pro podlahy z dlaždic stanovený z hmotnosti přesunovaného materiálu vodorovná dopravní vzdálenost do 50 m v objektech výšky do 6 m</t>
  </si>
  <si>
    <t>https://podminky.urs.cz/item/CS_URS_2021_02/998771101</t>
  </si>
  <si>
    <t>-659210486</t>
  </si>
  <si>
    <t>-1262427464</t>
  </si>
  <si>
    <t>-1251671532</t>
  </si>
  <si>
    <t>1036230835</t>
  </si>
  <si>
    <t>46</t>
  </si>
  <si>
    <t>-1002572902</t>
  </si>
  <si>
    <t>47</t>
  </si>
  <si>
    <t>-80226330</t>
  </si>
  <si>
    <t>-983954149</t>
  </si>
  <si>
    <t>563052112</t>
  </si>
  <si>
    <t>1317379319</t>
  </si>
  <si>
    <t>2011273310</t>
  </si>
  <si>
    <t>1274533478</t>
  </si>
  <si>
    <t>-196029582</t>
  </si>
  <si>
    <t>998776101</t>
  </si>
  <si>
    <t>Přesun hmot tonážní pro podlahy povlakové v objektech v do 6 m</t>
  </si>
  <si>
    <t>1514524343</t>
  </si>
  <si>
    <t>Přesun hmot pro podlahy povlakové stanovený z hmotnosti přesunovaného materiálu vodorovná dopravní vzdálenost do 50 m v objektech výšky do 6 m</t>
  </si>
  <si>
    <t>https://podminky.urs.cz/item/CS_URS_2021_02/998776101</t>
  </si>
  <si>
    <t>-2052393783</t>
  </si>
  <si>
    <t>-383146422</t>
  </si>
  <si>
    <t>758953816</t>
  </si>
  <si>
    <t>606022826</t>
  </si>
  <si>
    <t>-1971537932</t>
  </si>
  <si>
    <t>-1446367101</t>
  </si>
  <si>
    <t>307994029</t>
  </si>
  <si>
    <t>-2050765856</t>
  </si>
  <si>
    <t>516560317</t>
  </si>
  <si>
    <t>998781101</t>
  </si>
  <si>
    <t>Přesun hmot tonážní pro obklady keramické v objektech v do 6 m</t>
  </si>
  <si>
    <t>1950011852</t>
  </si>
  <si>
    <t>Přesun hmot pro obklady keramické stanovený z hmotnosti přesunovaného materiálu vodorovná dopravní vzdálenost do 50 m v objektech výšky do 6 m</t>
  </si>
  <si>
    <t>https://podminky.urs.cz/item/CS_URS_2021_02/998781101</t>
  </si>
  <si>
    <t>-1801003732</t>
  </si>
  <si>
    <t>1599468008</t>
  </si>
  <si>
    <t>-1693820427</t>
  </si>
  <si>
    <t>-1648895791</t>
  </si>
  <si>
    <t>1900808151</t>
  </si>
  <si>
    <t>-772311990</t>
  </si>
  <si>
    <t>329225482</t>
  </si>
  <si>
    <t>586522981</t>
  </si>
  <si>
    <t>-1861122580</t>
  </si>
  <si>
    <t>2021-062-07-01 - Elektro- 2.NP A</t>
  </si>
  <si>
    <t xml:space="preserve">    741-1 - Elektroinstalace - silnoproud- svítidla</t>
  </si>
  <si>
    <t xml:space="preserve">    741-2 - Elektroinstalace - silnoproud- spínače a zásuvky</t>
  </si>
  <si>
    <t xml:space="preserve">    741-3 - Elektroinstalace - silnoproud- kabely</t>
  </si>
  <si>
    <t xml:space="preserve">    741-4 - Elektroinstalace - silnoproud- rozvaděče</t>
  </si>
  <si>
    <t xml:space="preserve">    741-5 - Elektroinstalace - silnoproud- ostatní</t>
  </si>
  <si>
    <t xml:space="preserve">    741 - Elektroinstalace - silnoproud</t>
  </si>
  <si>
    <t>741-1</t>
  </si>
  <si>
    <t>Elektroinstalace - silnoproud- svítidla</t>
  </si>
  <si>
    <t>741-1-01</t>
  </si>
  <si>
    <t xml:space="preserve">svítidlo  18W 4000K S IP44- např. ref. výrobek- LEDVANCE GmbH 4058075314955 SF CIRCULAR 350</t>
  </si>
  <si>
    <t>-276914379</t>
  </si>
  <si>
    <t>svítidlo 18W 4000K S IP44- např. ref. výrobek- LEDVANCE GmbH 4058075314955 SF CIRCULAR 350</t>
  </si>
  <si>
    <t>741-1-02</t>
  </si>
  <si>
    <t xml:space="preserve">svítidlo  24W 4000K S IP44- např. ref. výr. - LEDVANCE GmbH 4058075314993 SF CIRCULAR 400</t>
  </si>
  <si>
    <t>1749719467</t>
  </si>
  <si>
    <t>svítidlo 24W 4000K S IP44- např. ref. výr. - LEDVANCE GmbH 4058075314993 SF CIRCULAR 400</t>
  </si>
  <si>
    <t>741-1-03</t>
  </si>
  <si>
    <t>Prosvětlený piktogram, dohlednost 24m, univerzální montáž, LED, baterie 3 hodiny, IP20</t>
  </si>
  <si>
    <t>1615017782</t>
  </si>
  <si>
    <t>741-2</t>
  </si>
  <si>
    <t>Elektroinstalace - silnoproud- spínače a zásuvky</t>
  </si>
  <si>
    <t>742-2-01</t>
  </si>
  <si>
    <t>Zvonkové tlačítko</t>
  </si>
  <si>
    <t>-1961944310</t>
  </si>
  <si>
    <t>742-2-02</t>
  </si>
  <si>
    <t>Dvojzásuvka pod omítku, 230V, 16A, dětská pojistka, včetně elektroinstalační krabice</t>
  </si>
  <si>
    <t>806176403</t>
  </si>
  <si>
    <t>741-3</t>
  </si>
  <si>
    <t>Elektroinstalace - silnoproud- kabely</t>
  </si>
  <si>
    <t>741-3-01</t>
  </si>
  <si>
    <t>CYKY-J 3x1,5</t>
  </si>
  <si>
    <t>645441311</t>
  </si>
  <si>
    <t>741-3-02</t>
  </si>
  <si>
    <t>CYKY-J 3x2,5</t>
  </si>
  <si>
    <t>-117984818</t>
  </si>
  <si>
    <t>741-3-03</t>
  </si>
  <si>
    <t>CYA6 zž pro ochranné pospojování</t>
  </si>
  <si>
    <t>-568343343</t>
  </si>
  <si>
    <t>741-3-04</t>
  </si>
  <si>
    <t>Svorka Bernard pro ochranné pospojování</t>
  </si>
  <si>
    <t>685761838</t>
  </si>
  <si>
    <t>741-3-05</t>
  </si>
  <si>
    <t>U4x0,8 v trubce DN13</t>
  </si>
  <si>
    <t>2014585759</t>
  </si>
  <si>
    <t>741-4</t>
  </si>
  <si>
    <t>Elektroinstalace - silnoproud- rozvaděče</t>
  </si>
  <si>
    <t>741-4-01</t>
  </si>
  <si>
    <t>Úpravy ve stávajícím rozvaděči - doplnění 2xFAFI 2/C10A/30mA/1M a 2xFAFI 2/C16A/30mA/1M</t>
  </si>
  <si>
    <t>895857718</t>
  </si>
  <si>
    <t>741-5</t>
  </si>
  <si>
    <t>Elektroinstalace - silnoproud- ostatní</t>
  </si>
  <si>
    <t>741-5-01</t>
  </si>
  <si>
    <t>Demontáže</t>
  </si>
  <si>
    <t>-1776957437</t>
  </si>
  <si>
    <t>741-5-02</t>
  </si>
  <si>
    <t>Sekání drážek pro kabely</t>
  </si>
  <si>
    <t>-1344075727</t>
  </si>
  <si>
    <t>741-5-03</t>
  </si>
  <si>
    <t>Zapravení drážek pro kabely</t>
  </si>
  <si>
    <t>-1739683464</t>
  </si>
  <si>
    <t>741</t>
  </si>
  <si>
    <t>Elektroinstalace - silnoproud</t>
  </si>
  <si>
    <t>741810001</t>
  </si>
  <si>
    <t>Celková prohlídka elektrického rozvodu a zařízení do 100 000,- Kč</t>
  </si>
  <si>
    <t>-792010673</t>
  </si>
  <si>
    <t>Zkoušky a prohlídky elektrických rozvodů a zařízení celková prohlídka a vyhotovení revizní zprávy pro objem montážních prací do 100 tis. Kč</t>
  </si>
  <si>
    <t>https://podminky.urs.cz/item/CS_URS_2021_02/741810001</t>
  </si>
  <si>
    <t>2021-062-07-02 - Elektro- 2.NP B - část 1</t>
  </si>
  <si>
    <t>Úpravy v rozvaděči RS1 - doplnění 2xFAFI 2/C10A/30mA/1M a 2xFAFI 2/C16A/30mA/1M</t>
  </si>
  <si>
    <t>741-4-03</t>
  </si>
  <si>
    <t>Rozvaděč RS2 a RS2B podle společného schematu</t>
  </si>
  <si>
    <t>-1385968594</t>
  </si>
  <si>
    <t>741810002</t>
  </si>
  <si>
    <t>Celková prohlídka elektrického rozvodu a zařízení přes 100 000 do 500 000,- Kč</t>
  </si>
  <si>
    <t>1448948920</t>
  </si>
  <si>
    <t>Zkoušky a prohlídky elektrických rozvodů a zařízení celková prohlídka a vyhotovení revizní zprávy pro objem montážních prací přes 100 do 500 tis. Kč</t>
  </si>
  <si>
    <t>https://podminky.urs.cz/item/CS_URS_2021_02/741810002</t>
  </si>
  <si>
    <t>2021-062-07-03 - Elektro- 1.NP A</t>
  </si>
  <si>
    <t>2021-062-07-04 - Elektro- 2.NP B - část 2</t>
  </si>
  <si>
    <t>1853593413</t>
  </si>
  <si>
    <t>https://podminky.urs.cz/item/CS_URS_2021_01/741810001</t>
  </si>
  <si>
    <t>2021-062-08-01 - Vytápění objekt A</t>
  </si>
  <si>
    <t>HSV - HSV</t>
  </si>
  <si>
    <t xml:space="preserve">    731-D - Demontáže</t>
  </si>
  <si>
    <t xml:space="preserve">    735-OT - Otopná tělesa a příslušenství</t>
  </si>
  <si>
    <t xml:space="preserve">    733-P - Potrubí a přísl. včetně montáže a tvarovek</t>
  </si>
  <si>
    <t xml:space="preserve">    731-O - Vytápění - ostatní</t>
  </si>
  <si>
    <t>731-D</t>
  </si>
  <si>
    <t>731-D-01</t>
  </si>
  <si>
    <t>Demontáž článkových těles</t>
  </si>
  <si>
    <t>čl.</t>
  </si>
  <si>
    <t>1773448797</t>
  </si>
  <si>
    <t>731-D-03</t>
  </si>
  <si>
    <t>Demontáž stávajícího potrubí ocel do DN50 včetně armatur</t>
  </si>
  <si>
    <t>398357147</t>
  </si>
  <si>
    <t>731-D-04</t>
  </si>
  <si>
    <t>Vypuštění otopné soustavy</t>
  </si>
  <si>
    <t>ks.</t>
  </si>
  <si>
    <t>-1123019714</t>
  </si>
  <si>
    <t>735-OT</t>
  </si>
  <si>
    <t>Otopná tělesa a příslušenství</t>
  </si>
  <si>
    <t>735-OT-mat-03</t>
  </si>
  <si>
    <t>Deskové těleso 22/600/800 včetně uchycení</t>
  </si>
  <si>
    <t>1581886207</t>
  </si>
  <si>
    <t>735-OT-mat-04</t>
  </si>
  <si>
    <t xml:space="preserve">Deskové těleso 22/600/1000  včetně uchycení</t>
  </si>
  <si>
    <t>-715246152</t>
  </si>
  <si>
    <t>735-OT-mat-06</t>
  </si>
  <si>
    <t>Deskové těleso 22/600/1400 včetně uchycení</t>
  </si>
  <si>
    <t>-718458461</t>
  </si>
  <si>
    <t>735-OT-mat-07</t>
  </si>
  <si>
    <t>Radiátorový dvouregulační ventil DN10 + termo. hlavice; standard např. ref. výr.HEIMEIER</t>
  </si>
  <si>
    <t>-1261500779</t>
  </si>
  <si>
    <t>735-OT-mat-08</t>
  </si>
  <si>
    <t>Radiátorové regulační šroubení DN10</t>
  </si>
  <si>
    <t>1706779071</t>
  </si>
  <si>
    <t>735-OT-mont-01</t>
  </si>
  <si>
    <t>Montáž těles</t>
  </si>
  <si>
    <t>-199643273</t>
  </si>
  <si>
    <t>735-OT-mont-02</t>
  </si>
  <si>
    <t>Montáž armatur a termostatických hlavic</t>
  </si>
  <si>
    <t>-624853274</t>
  </si>
  <si>
    <t>733-P</t>
  </si>
  <si>
    <t>Potrubí a přísl. včetně montáže a tvarovek</t>
  </si>
  <si>
    <t>733-P-01</t>
  </si>
  <si>
    <t xml:space="preserve">Ocel  / měď, tvarovky 12x1,2 (12x1)</t>
  </si>
  <si>
    <t>495548411</t>
  </si>
  <si>
    <t>Ocel / měď, tvarovky 12x1,2 (12x1)</t>
  </si>
  <si>
    <t>733-P-02</t>
  </si>
  <si>
    <t>Napojení na stávající potrubí do DN50</t>
  </si>
  <si>
    <t>2127407180</t>
  </si>
  <si>
    <t>733-P-03</t>
  </si>
  <si>
    <t>Uchycovací prvky, závěsy, konzoly, objímky</t>
  </si>
  <si>
    <t>-602001091</t>
  </si>
  <si>
    <t>733-P-04</t>
  </si>
  <si>
    <t>Montážní a spojovací materiál, těsnění</t>
  </si>
  <si>
    <t>2028089762</t>
  </si>
  <si>
    <t>731-O</t>
  </si>
  <si>
    <t>Vytápění - ostatní</t>
  </si>
  <si>
    <t>731-O-01</t>
  </si>
  <si>
    <t>Stavební přípomoci (demontáž a montáž zákrytů)</t>
  </si>
  <si>
    <t>1163279441</t>
  </si>
  <si>
    <t>731-O-02</t>
  </si>
  <si>
    <t>-128312775</t>
  </si>
  <si>
    <t>731-O-03</t>
  </si>
  <si>
    <t>Proplach a napuštění otopné soustavy</t>
  </si>
  <si>
    <t>-2006916023</t>
  </si>
  <si>
    <t>731-O-04</t>
  </si>
  <si>
    <t>Zkoušky zařízení, uvedení do provozu, předání</t>
  </si>
  <si>
    <t>-650724756</t>
  </si>
  <si>
    <t>2021-062-08-02 - Vytápění objekt B</t>
  </si>
  <si>
    <t>731-D-02</t>
  </si>
  <si>
    <t>Demontáž trubková tělesa ø76</t>
  </si>
  <si>
    <t>439816995</t>
  </si>
  <si>
    <t>735-OT-mat-01</t>
  </si>
  <si>
    <t>Deskové těleso 21/600/800 včetně uchycení</t>
  </si>
  <si>
    <t>1688205710</t>
  </si>
  <si>
    <t>735-OT-mat-02</t>
  </si>
  <si>
    <t>Deskové těleso 21/600/1000 včetně uchycení</t>
  </si>
  <si>
    <t>1842956905</t>
  </si>
  <si>
    <t>735-OT-mat-05</t>
  </si>
  <si>
    <t>Deskové těleso 22/600/1200 včetně uchycení</t>
  </si>
  <si>
    <t>-342669258</t>
  </si>
  <si>
    <t>2129513753</t>
  </si>
  <si>
    <t>2021-062-09-01 - ZTI - část A</t>
  </si>
  <si>
    <t>D1 - Práce a dodávky PSV</t>
  </si>
  <si>
    <t xml:space="preserve">    721-1 - Vnitřní kanalizace</t>
  </si>
  <si>
    <t xml:space="preserve">    D2 - Vnitřní vodovod</t>
  </si>
  <si>
    <t xml:space="preserve">    D3 - Zařizovací předměty</t>
  </si>
  <si>
    <t xml:space="preserve">    D4 - Protipožární ochrana</t>
  </si>
  <si>
    <t>D1</t>
  </si>
  <si>
    <t>721-1</t>
  </si>
  <si>
    <t>Vnitřní kanalizace</t>
  </si>
  <si>
    <t>721171803</t>
  </si>
  <si>
    <t>Demontáž potrubí z PVC D do 75</t>
  </si>
  <si>
    <t>614486657</t>
  </si>
  <si>
    <t>Demontáž potrubí z novodurových trub odpadních nebo připojovacích do D 75</t>
  </si>
  <si>
    <t>https://podminky.urs.cz/item/CS_URS_2021_02/721171803</t>
  </si>
  <si>
    <t>721171808</t>
  </si>
  <si>
    <t>Demontáž potrubí z PVC D přes 75 do 114</t>
  </si>
  <si>
    <t>2040032382</t>
  </si>
  <si>
    <t>Demontáž potrubí z novodurových trub odpadních nebo připojovacích přes 75 do D 114</t>
  </si>
  <si>
    <t>https://podminky.urs.cz/item/CS_URS_2021_02/721171808</t>
  </si>
  <si>
    <t>721171809</t>
  </si>
  <si>
    <t>Demontáž potrubí z PVC D přes 114 do 160</t>
  </si>
  <si>
    <t>-131323033</t>
  </si>
  <si>
    <t>Demontáž potrubí z novodurových trub odpadních nebo připojovacích přes 114 do D 160</t>
  </si>
  <si>
    <t>https://podminky.urs.cz/item/CS_URS_2021_02/721171809</t>
  </si>
  <si>
    <t>721171914</t>
  </si>
  <si>
    <t>Potrubí z PP propojení potrubí DN 75</t>
  </si>
  <si>
    <t>-1860699453</t>
  </si>
  <si>
    <t>Opravy odpadního potrubí plastového propojení dosavadního potrubí DN 75</t>
  </si>
  <si>
    <t>https://podminky.urs.cz/item/CS_URS_2021_02/721171914</t>
  </si>
  <si>
    <t>721171915</t>
  </si>
  <si>
    <t>Potrubí z PP propojení potrubí DN 110</t>
  </si>
  <si>
    <t>1325583778</t>
  </si>
  <si>
    <t>Opravy odpadního potrubí plastového propojení dosavadního potrubí DN 110</t>
  </si>
  <si>
    <t>https://podminky.urs.cz/item/CS_URS_2021_02/721171915</t>
  </si>
  <si>
    <t>721171916</t>
  </si>
  <si>
    <t>Potrubí z PP propojení potrubí DN 125</t>
  </si>
  <si>
    <t>2116075668</t>
  </si>
  <si>
    <t>Opravy odpadního potrubí plastového propojení dosavadního potrubí DN 125</t>
  </si>
  <si>
    <t>https://podminky.urs.cz/item/CS_URS_2021_02/721171916</t>
  </si>
  <si>
    <t>721174024</t>
  </si>
  <si>
    <t>Potrubí kanalizační z PP odpadní DN 75</t>
  </si>
  <si>
    <t>1255302427</t>
  </si>
  <si>
    <t>Potrubí z trub polypropylenových odpadní (svislé) DN 75</t>
  </si>
  <si>
    <t>https://podminky.urs.cz/item/CS_URS_2021_02/721174024</t>
  </si>
  <si>
    <t>721174025</t>
  </si>
  <si>
    <t>Potrubí kanalizační z PP odpadní DN 110</t>
  </si>
  <si>
    <t>2088709378</t>
  </si>
  <si>
    <t>Potrubí z trub polypropylenových odpadní (svislé) DN 110</t>
  </si>
  <si>
    <t>https://podminky.urs.cz/item/CS_URS_2021_02/721174025</t>
  </si>
  <si>
    <t>721174026</t>
  </si>
  <si>
    <t>Potrubí kanalizační z PP odpadní DN 125</t>
  </si>
  <si>
    <t>-425296251</t>
  </si>
  <si>
    <t>Potrubí z trub polypropylenových odpadní (svislé) DN 125</t>
  </si>
  <si>
    <t>https://podminky.urs.cz/item/CS_URS_2021_02/721174026</t>
  </si>
  <si>
    <t>721174042</t>
  </si>
  <si>
    <t>Potrubí kanalizační z PP připojovací DN 40</t>
  </si>
  <si>
    <t>1216784834</t>
  </si>
  <si>
    <t>Potrubí z trub polypropylenových připojovací DN 40</t>
  </si>
  <si>
    <t>https://podminky.urs.cz/item/CS_URS_2021_02/721174042</t>
  </si>
  <si>
    <t>721174043</t>
  </si>
  <si>
    <t>Potrubí kanalizační z PP připojovací DN 50</t>
  </si>
  <si>
    <t>265621177</t>
  </si>
  <si>
    <t>Potrubí z trub polypropylenových připojovací DN 50</t>
  </si>
  <si>
    <t>https://podminky.urs.cz/item/CS_URS_2021_02/721174043</t>
  </si>
  <si>
    <t>721174044</t>
  </si>
  <si>
    <t>Potrubí kanalizační z PP připojovací DN 75</t>
  </si>
  <si>
    <t>-1623379398</t>
  </si>
  <si>
    <t>Potrubí z trub polypropylenových připojovací DN 75</t>
  </si>
  <si>
    <t>https://podminky.urs.cz/item/CS_URS_2021_02/721174044</t>
  </si>
  <si>
    <t>721174045</t>
  </si>
  <si>
    <t>Potrubí kanalizační z PP připojovací DN 110</t>
  </si>
  <si>
    <t>-2142003717</t>
  </si>
  <si>
    <t>Potrubí z trub polypropylenových připojovací DN 110</t>
  </si>
  <si>
    <t>https://podminky.urs.cz/item/CS_URS_2021_02/721174045</t>
  </si>
  <si>
    <t>721194104</t>
  </si>
  <si>
    <t>Vyvedení a upevnění odpadních výpustek DN 40</t>
  </si>
  <si>
    <t>-261610655</t>
  </si>
  <si>
    <t>Vyměření přípojek na potrubí vyvedení a upevnění odpadních výpustek DN 40</t>
  </si>
  <si>
    <t>https://podminky.urs.cz/item/CS_URS_2021_02/721194104</t>
  </si>
  <si>
    <t>721194105</t>
  </si>
  <si>
    <t>Vyvedení a upevnění odpadních výpustek DN 50</t>
  </si>
  <si>
    <t>1791923779</t>
  </si>
  <si>
    <t>Vyměření přípojek na potrubí vyvedení a upevnění odpadních výpustek DN 50</t>
  </si>
  <si>
    <t>https://podminky.urs.cz/item/CS_URS_2021_02/721194105</t>
  </si>
  <si>
    <t>721194109</t>
  </si>
  <si>
    <t>Vyvedení a upevnění odpadních výpustek DN 110</t>
  </si>
  <si>
    <t>-1443532281</t>
  </si>
  <si>
    <t>Vyměření přípojek na potrubí vyvedení a upevnění odpadních výpustek DN 110</t>
  </si>
  <si>
    <t>https://podminky.urs.cz/item/CS_URS_2021_02/721194109</t>
  </si>
  <si>
    <t>721211403</t>
  </si>
  <si>
    <t>Vpusť podlahová s vodorovným odtokem DN 50/75 s kulovým kloubem</t>
  </si>
  <si>
    <t>-1711638713</t>
  </si>
  <si>
    <t>Podlahové vpusti s vodorovným odtokem DN 50/75 s kulovým kloubem</t>
  </si>
  <si>
    <t>https://podminky.urs.cz/item/CS_URS_2021_02/721211403</t>
  </si>
  <si>
    <t>721273152</t>
  </si>
  <si>
    <t>Hlavice ventilační polypropylen PP DN 75</t>
  </si>
  <si>
    <t>-439566676</t>
  </si>
  <si>
    <t>Ventilační hlavice z polypropylenu (PP) DN 75</t>
  </si>
  <si>
    <t>https://podminky.urs.cz/item/CS_URS_2021_02/721273152</t>
  </si>
  <si>
    <t>721273153</t>
  </si>
  <si>
    <t>Hlavice ventilační polypropylen PP DN 110</t>
  </si>
  <si>
    <t>-1167345197</t>
  </si>
  <si>
    <t>Ventilační hlavice z polypropylenu (PP) DN 110</t>
  </si>
  <si>
    <t>https://podminky.urs.cz/item/CS_URS_2021_02/721273153</t>
  </si>
  <si>
    <t>721273153R</t>
  </si>
  <si>
    <t>Hlavice ventilační polypropylen PP DN 125</t>
  </si>
  <si>
    <t>662166184</t>
  </si>
  <si>
    <t>721210812</t>
  </si>
  <si>
    <t>Demontáž vpustí podlahových z kyselinovzdorné kameniny DN 70</t>
  </si>
  <si>
    <t>430420340</t>
  </si>
  <si>
    <t>Demontáž kanalizačního příslušenství vpustí podlahových z kyselinovzdorné kameniny DN 70</t>
  </si>
  <si>
    <t>https://podminky.urs.cz/item/CS_URS_2021_02/721210812</t>
  </si>
  <si>
    <t>721290822</t>
  </si>
  <si>
    <t>Přemístění vnitrostaveništní demontovaných hmot vnitřní kanalizace v objektech v přes 6 do 12 m</t>
  </si>
  <si>
    <t>-1685849095</t>
  </si>
  <si>
    <t>Vnitrostaveništní přemístění vybouraných (demontovaných) hmot vnitřní kanalizace vodorovně do 100 m v objektech výšky přes 6 do 12 m</t>
  </si>
  <si>
    <t>https://podminky.urs.cz/item/CS_URS_2021_02/721290822</t>
  </si>
  <si>
    <t>721290111</t>
  </si>
  <si>
    <t>Zkouška těsnosti potrubí kanalizace vodou DN do 125</t>
  </si>
  <si>
    <t>1491117979</t>
  </si>
  <si>
    <t>Zkouška těsnosti kanalizace v objektech vodou do DN 125</t>
  </si>
  <si>
    <t>https://podminky.urs.cz/item/CS_URS_2021_02/721290111</t>
  </si>
  <si>
    <t>998721202</t>
  </si>
  <si>
    <t>Přesun hmot procentní pro vnitřní kanalizace v objektech v přes 6 do 12 m</t>
  </si>
  <si>
    <t>%</t>
  </si>
  <si>
    <t>509303752</t>
  </si>
  <si>
    <t>Přesun hmot pro vnitřní kanalizace stanovený procentní sazbou (%) z ceny vodorovná dopravní vzdálenost do 50 m v objektech výšky přes 6 do 12 m</t>
  </si>
  <si>
    <t>https://podminky.urs.cz/item/CS_URS_2021_02/998721202</t>
  </si>
  <si>
    <t>D2</t>
  </si>
  <si>
    <t>Vnitřní vodovod</t>
  </si>
  <si>
    <t>722174022</t>
  </si>
  <si>
    <t>Potrubí vodovodní plastové PPR svar polyfúze PN 20 D 20x3,4 mm</t>
  </si>
  <si>
    <t>-1867815331</t>
  </si>
  <si>
    <t>Potrubí z plastových trubek z polypropylenu PPR svařovaných polyfúzně PN 20 (SDR 6) D 20 x 3,4</t>
  </si>
  <si>
    <t>https://podminky.urs.cz/item/CS_URS_2021_02/722174022</t>
  </si>
  <si>
    <t>722174023</t>
  </si>
  <si>
    <t>Potrubí vodovodní plastové PPR svar polyfúze PN 20 D 25x4,2 mm</t>
  </si>
  <si>
    <t>721586483</t>
  </si>
  <si>
    <t>Potrubí z plastových trubek z polypropylenu PPR svařovaných polyfúzně PN 20 (SDR 6) D 25 x 4,2</t>
  </si>
  <si>
    <t>https://podminky.urs.cz/item/CS_URS_2021_02/722174023</t>
  </si>
  <si>
    <t>722174024</t>
  </si>
  <si>
    <t>Potrubí vodovodní plastové PPR svar polyfúze PN 20 D 32x5,4 mm</t>
  </si>
  <si>
    <t>-1232328093</t>
  </si>
  <si>
    <t>Potrubí z plastových trubek z polypropylenu PPR svařovaných polyfúzně PN 20 (SDR 6) D 32 x 5,4</t>
  </si>
  <si>
    <t>https://podminky.urs.cz/item/CS_URS_2021_02/722174024</t>
  </si>
  <si>
    <t>722175002</t>
  </si>
  <si>
    <t>Potrubí vodovodní plastové PP-RCT svar polyfúze D 20x2,8 mm</t>
  </si>
  <si>
    <t>-1212975140</t>
  </si>
  <si>
    <t>Potrubí z plastových trubek z polypropylenu PP-RCT svařovaných polyfúzně D 20 x 2,8</t>
  </si>
  <si>
    <t>https://podminky.urs.cz/item/CS_URS_2021_02/722175002</t>
  </si>
  <si>
    <t>722175003</t>
  </si>
  <si>
    <t>Potrubí vodovodní plastové PP-RCT svar polyfúze D 25x3,5 mm</t>
  </si>
  <si>
    <t>-1829768208</t>
  </si>
  <si>
    <t>Potrubí z plastových trubek z polypropylenu PP-RCT svařovaných polyfúzně D 25 x 3,5</t>
  </si>
  <si>
    <t>https://podminky.urs.cz/item/CS_URS_2021_02/722175003</t>
  </si>
  <si>
    <t>722175004</t>
  </si>
  <si>
    <t>Potrubí vodovodní plastové PP-RCT svar polyfúze D 32x4,4 mm</t>
  </si>
  <si>
    <t>81134360</t>
  </si>
  <si>
    <t>Potrubí z plastových trubek z polypropylenu PP-RCT svařovaných polyfúzně D 32 x 4,4</t>
  </si>
  <si>
    <t>https://podminky.urs.cz/item/CS_URS_2021_02/722175004</t>
  </si>
  <si>
    <t>722181241</t>
  </si>
  <si>
    <t>Ochrana vodovodního potrubí přilepenými termoizolačními trubicemi z PE tl přes 13 do 20 mm DN do 22 mm</t>
  </si>
  <si>
    <t>-479212337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</si>
  <si>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</si>
  <si>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https://podminky.urs.cz/item/CS_URS_2021_02/722181241</t>
  </si>
  <si>
    <t>722181242</t>
  </si>
  <si>
    <t>Ochrana vodovodního potrubí přilepenými termoizolačními trubicemi z PE tl přes 13 do 20 mm DN přes 22 do 45 mm</t>
  </si>
  <si>
    <t>-995706285</t>
  </si>
  <si>
    <t>Ochrana potrubí termoizolačními trubicemi z pěnového polyetylenu PE přilepenými v příčných a podélných spojích, tloušťky izolace přes 13 do 20 mm, vnitřního průměru izolace DN přes 22 do 45 mm</t>
  </si>
  <si>
    <t>https://podminky.urs.cz/item/CS_URS_2021_02/722181242</t>
  </si>
  <si>
    <t>722170801</t>
  </si>
  <si>
    <t>Demontáž rozvodů vody z plastů D do 25</t>
  </si>
  <si>
    <t>444901481</t>
  </si>
  <si>
    <t>Demontáž rozvodů vody z plastů do Ø 25 mm</t>
  </si>
  <si>
    <t>https://podminky.urs.cz/item/CS_URS_2021_02/722170801</t>
  </si>
  <si>
    <t>722173913</t>
  </si>
  <si>
    <t>Potrubí plastové spoje svar polyfuze D přes 20 do 25 mm</t>
  </si>
  <si>
    <t>1606920242</t>
  </si>
  <si>
    <t>Spoje rozvodů vody z plastů svary polyfuzí D přes 20 do 25 mm</t>
  </si>
  <si>
    <t>https://podminky.urs.cz/item/CS_URS_2021_02/722173913</t>
  </si>
  <si>
    <t>722220121</t>
  </si>
  <si>
    <t>Nástěnka pro baterii G 1/2" s jedním závitem</t>
  </si>
  <si>
    <t>pár</t>
  </si>
  <si>
    <t>-1646680007</t>
  </si>
  <si>
    <t>Armatury s jedním závitem nástěnky pro baterii G 1/2"</t>
  </si>
  <si>
    <t>https://podminky.urs.cz/item/CS_URS_2021_02/722220121</t>
  </si>
  <si>
    <t>722232044</t>
  </si>
  <si>
    <t>Kohout kulový přímý G 3/4" PN 42 do 185°C vnitřní závit</t>
  </si>
  <si>
    <t>-318954557</t>
  </si>
  <si>
    <t>Armatury se dvěma závity kulové kohouty PN 42 do 185 °C přímé vnitřní závit G 3/4"</t>
  </si>
  <si>
    <t>https://podminky.urs.cz/item/CS_URS_2021_02/722232044</t>
  </si>
  <si>
    <t>722232061</t>
  </si>
  <si>
    <t>Kohout kulový přímý G 1/2" PN 42 do 185°C vnitřní závit s vypouštěním</t>
  </si>
  <si>
    <t>-650412824</t>
  </si>
  <si>
    <t>Armatury se dvěma závity kulové kohouty PN 42 do 185 °C přímé vnitřní závit s vypouštěním G 1/2"</t>
  </si>
  <si>
    <t>https://podminky.urs.cz/item/CS_URS_2021_02/722232061</t>
  </si>
  <si>
    <t>722232062</t>
  </si>
  <si>
    <t>Kohout kulový přímý G 3/4" PN 42 do 185°C vnitřní závit s vypouštěním</t>
  </si>
  <si>
    <t>354693869</t>
  </si>
  <si>
    <t>Armatury se dvěma závity kulové kohouty PN 42 do 185 °C přímé vnitřní závit s vypouštěním G 3/4"</t>
  </si>
  <si>
    <t>https://podminky.urs.cz/item/CS_URS_2021_02/722232062</t>
  </si>
  <si>
    <t>722232063</t>
  </si>
  <si>
    <t>Kohout kulový přímý G 1" PN 42 do 185°C vnitřní závit s vypouštěním</t>
  </si>
  <si>
    <t>-370074623</t>
  </si>
  <si>
    <t>Armatury se dvěma závity kulové kohouty PN 42 do 185 °C přímé vnitřní závit s vypouštěním G 1"</t>
  </si>
  <si>
    <t>https://podminky.urs.cz/item/CS_URS_2021_02/722232063</t>
  </si>
  <si>
    <t>722234264</t>
  </si>
  <si>
    <t>Filtr mosazný G 3/4" PN 20 do 80°C s 2x vnitřním závitem</t>
  </si>
  <si>
    <t>1486811738</t>
  </si>
  <si>
    <t>Armatury se dvěma závity filtry mosazný PN 20 do 80 °C G 3/4"</t>
  </si>
  <si>
    <t>https://podminky.urs.cz/item/CS_URS_2021_02/722234264</t>
  </si>
  <si>
    <t>722239102</t>
  </si>
  <si>
    <t>Montáž armatur vodovodních se dvěma závity G 3/4"</t>
  </si>
  <si>
    <t>-1006433084</t>
  </si>
  <si>
    <t>Armatury se dvěma závity montáž vodovodních armatur se dvěma závity ostatních typů G 3/4"</t>
  </si>
  <si>
    <t>https://podminky.urs.cz/item/CS_URS_2021_02/722239102</t>
  </si>
  <si>
    <t>Stanyo</t>
  </si>
  <si>
    <t>R 222 DK ventil skupinový termoskopický,Instalace do montážní šachty, včetně zpětných ventilů, provedení chrom, termoskopický systém směšování, přesnost směšování +/- 1-2 C při teplotních výkyvech na vstupech o 15 C, uzavření ventilu při výpadku studené/t</t>
  </si>
  <si>
    <t>206738347</t>
  </si>
  <si>
    <t>R 222 DK ventil skupinový termoskopický,Instalace do montážní šachty, včetně zpětných ventilů, provedení chrom, termoskopický systém směšování, přesnost směšování +/- 1-2 C při teplotních výkyvech na vstupech o 15 C, uzavření ventilu při výpadku studené/teplé vody max. do 1 sec, minimální teplotní rozdíl vstupy / výstup - 12 C, zpětné ventily a filtrační sítka na vstupech, max. doporučená rychlost vody v potrubí 2 m/sec</t>
  </si>
  <si>
    <t>722290226</t>
  </si>
  <si>
    <t>Zkouška těsnosti vodovodního potrubí závitového DN do 50</t>
  </si>
  <si>
    <t>-726163357</t>
  </si>
  <si>
    <t>Zkoušky, proplach a desinfekce vodovodního potrubí zkoušky těsnosti vodovodního potrubí závitového do DN 50</t>
  </si>
  <si>
    <t>https://podminky.urs.cz/item/CS_URS_2021_02/722290226</t>
  </si>
  <si>
    <t>722290234</t>
  </si>
  <si>
    <t>Proplach a dezinfekce vodovodního potrubí DN do 80</t>
  </si>
  <si>
    <t>195379301</t>
  </si>
  <si>
    <t>Zkoušky, proplach a desinfekce vodovodního potrubí proplach a desinfekce vodovodního potrubí do DN 80</t>
  </si>
  <si>
    <t>https://podminky.urs.cz/item/CS_URS_2021_02/722290234</t>
  </si>
  <si>
    <t>998722202</t>
  </si>
  <si>
    <t>Přesun hmot procentní pro vnitřní vodovod v objektech v přes 6 do 12 m</t>
  </si>
  <si>
    <t>1003745245</t>
  </si>
  <si>
    <t>Přesun hmot pro vnitřní vodovod stanovený procentní sazbou (%) z ceny vodorovná dopravní vzdálenost do 50 m v objektech výšky přes 6 do 12 m</t>
  </si>
  <si>
    <t>https://podminky.urs.cz/item/CS_URS_2021_02/998722202</t>
  </si>
  <si>
    <t>D3</t>
  </si>
  <si>
    <t>Zařizovací předměty</t>
  </si>
  <si>
    <t>725111132</t>
  </si>
  <si>
    <t>Splachovač nádržkový plastový nízkopoložený nebo vysokopoložený</t>
  </si>
  <si>
    <t>31820574</t>
  </si>
  <si>
    <t>Zařízení záchodů splachovače nádržkové plastové nízkopoložené nebo vysokopoložené</t>
  </si>
  <si>
    <t>https://podminky.urs.cz/item/CS_URS_2021_02/725111132</t>
  </si>
  <si>
    <t>725119125</t>
  </si>
  <si>
    <t>Montáž klozetových mís závěsných na nosné stěny</t>
  </si>
  <si>
    <t>-590682253</t>
  </si>
  <si>
    <t>Zařízení záchodů montáž klozetových mís závěsných na nosné stěny</t>
  </si>
  <si>
    <t>https://podminky.urs.cz/item/CS_URS_2021_02/725119125</t>
  </si>
  <si>
    <t>552R</t>
  </si>
  <si>
    <t>Keramické WC bílé, stojící např.ref.výr. BABY JIKA, odpad svislý + sedátko (žluté,zelené 8+8)</t>
  </si>
  <si>
    <t>2100521489</t>
  </si>
  <si>
    <t>552R2</t>
  </si>
  <si>
    <t>Nádržka nízkopoložená s cvrčkem např.ref.výr. BABY JIKA</t>
  </si>
  <si>
    <t>-367885945</t>
  </si>
  <si>
    <t>552R3</t>
  </si>
  <si>
    <t xml:space="preserve">Keramické WC bílé, stojící např.ref.výr.  TIGO JIKA, odpad VARIO + sedátko</t>
  </si>
  <si>
    <t>525675422</t>
  </si>
  <si>
    <t>725129102</t>
  </si>
  <si>
    <t>Montáž pisoáru s automatickým splachováním</t>
  </si>
  <si>
    <t>262364072</t>
  </si>
  <si>
    <t>Pisoárové záchodky montáž ostatních typů automatických</t>
  </si>
  <si>
    <t>https://podminky.urs.cz/item/CS_URS_2021_02/725129102</t>
  </si>
  <si>
    <t>552R4</t>
  </si>
  <si>
    <t xml:space="preserve">Pisoár keramický bílý,např.ref.výr.  Alex Nova TOP + automatický termický splachovač-AC Keramag, přívod vody a odpad zadní</t>
  </si>
  <si>
    <t>-136344637</t>
  </si>
  <si>
    <t>725219102</t>
  </si>
  <si>
    <t>Montáž umyvadla připevněného na šrouby do zdiva</t>
  </si>
  <si>
    <t>631116400</t>
  </si>
  <si>
    <t>Umyvadla montáž umyvadel ostatních typů na šrouby</t>
  </si>
  <si>
    <t>https://podminky.urs.cz/item/CS_URS_2021_02/725219102</t>
  </si>
  <si>
    <t>552R5</t>
  </si>
  <si>
    <t>Keramické umyvadlo např.ref.výr. BABY JIKA s otvorem (s cvrčkem) 500x410</t>
  </si>
  <si>
    <t>-1304997233</t>
  </si>
  <si>
    <t>552R6</t>
  </si>
  <si>
    <t>Souprava na upevnění umyvadel -- M10x140 mm NY</t>
  </si>
  <si>
    <t>-1400291652</t>
  </si>
  <si>
    <t>725211616</t>
  </si>
  <si>
    <t>Umyvadlo keramické bílé šířky 550 mm s krytem na sifon připevněné na stěnu šrouby</t>
  </si>
  <si>
    <t>-1585603222</t>
  </si>
  <si>
    <t>Umyvadla keramická bílá bez výtokových armatur připevněná na stěnu šrouby s krytem na sifon (polosloupem), šířka umyvadla 550 mm</t>
  </si>
  <si>
    <t>https://podminky.urs.cz/item/CS_URS_2021_02/725211616</t>
  </si>
  <si>
    <t>725241523</t>
  </si>
  <si>
    <t>Vanička sprchová keramická obdélníková 1000x800 mm</t>
  </si>
  <si>
    <t>-1306372994</t>
  </si>
  <si>
    <t>Sprchové vaničky keramické obdélníkové 1000x800 mm</t>
  </si>
  <si>
    <t>https://podminky.urs.cz/item/CS_URS_2021_02/725241523</t>
  </si>
  <si>
    <t>725291641</t>
  </si>
  <si>
    <t>Doplňky zařízení koupelen a záchodů nerezové madlo sprchové 750 x 450 mm</t>
  </si>
  <si>
    <t>-348849850</t>
  </si>
  <si>
    <t>https://podminky.urs.cz/item/CS_URS_2021_02/725291641</t>
  </si>
  <si>
    <t>725813111</t>
  </si>
  <si>
    <t>Ventil rohový bez připojovací trubičky nebo flexi hadičky G 1/2"</t>
  </si>
  <si>
    <t>69491453</t>
  </si>
  <si>
    <t>Ventily rohové bez připojovací trubičky nebo flexi hadičky G 1/2"</t>
  </si>
  <si>
    <t>https://podminky.urs.cz/item/CS_URS_2021_02/725813111</t>
  </si>
  <si>
    <t>725819301</t>
  </si>
  <si>
    <t>Montáž ventilů stojánkových G 1/2"</t>
  </si>
  <si>
    <t>-1410156469</t>
  </si>
  <si>
    <t>Ventily montáž ventilů ostatních typů stojánkových G 1/2"</t>
  </si>
  <si>
    <t>https://podminky.urs.cz/item/CS_URS_2021_02/725819301</t>
  </si>
  <si>
    <t>552R7</t>
  </si>
  <si>
    <t>Stojánkový umyvadlový pákový ventil na jednu vodu, CHROM</t>
  </si>
  <si>
    <t>600887650</t>
  </si>
  <si>
    <t>725821316</t>
  </si>
  <si>
    <t>Baterie dřezová nástěnná páková s otáčivým plochým ústím a délkou ramínka 300 mm</t>
  </si>
  <si>
    <t>946456501</t>
  </si>
  <si>
    <t>Baterie dřezové nástěnné pákové s otáčivým plochým ústím a délkou ramínka 300 mm</t>
  </si>
  <si>
    <t>https://podminky.urs.cz/item/CS_URS_2021_02/725821316</t>
  </si>
  <si>
    <t>725822613</t>
  </si>
  <si>
    <t>Baterie umyvadlová stojánková páková s výpustí</t>
  </si>
  <si>
    <t>-1982848029</t>
  </si>
  <si>
    <t>Baterie umyvadlové stojánkové pákové s výpustí</t>
  </si>
  <si>
    <t>https://podminky.urs.cz/item/CS_URS_2021_02/725822613</t>
  </si>
  <si>
    <t>725331111</t>
  </si>
  <si>
    <t>Výlevka bez výtokových armatur keramická se sklopnou plastovou mřížkou 500 mm</t>
  </si>
  <si>
    <t>1532575101</t>
  </si>
  <si>
    <t>Výlevky bez výtokových armatur a splachovací nádrže keramické se sklopnou plastovou mřížkou 425 mm</t>
  </si>
  <si>
    <t>https://podminky.urs.cz/item/CS_URS_2021_02/725331111</t>
  </si>
  <si>
    <t>725841332</t>
  </si>
  <si>
    <t>Baterie sprchová podomítková s přepínačem a pohyblivým držákem</t>
  </si>
  <si>
    <t>90059777</t>
  </si>
  <si>
    <t>Baterie sprchové podomítkové (zápustné) s přepínačem a pohyblivým držákem</t>
  </si>
  <si>
    <t>https://podminky.urs.cz/item/CS_URS_2021_02/725841332</t>
  </si>
  <si>
    <t>725869101</t>
  </si>
  <si>
    <t>Montáž zápachových uzávěrek umyvadlových do DN 40</t>
  </si>
  <si>
    <t>-437402521</t>
  </si>
  <si>
    <t>Zápachové uzávěrky zařizovacích předmětů montáž zápachových uzávěrek umyvadlových do DN 40</t>
  </si>
  <si>
    <t>https://podminky.urs.cz/item/CS_URS_2021_02/725869101</t>
  </si>
  <si>
    <t>552R8</t>
  </si>
  <si>
    <t>Zápachová uzávěra umyvadlová nerezová</t>
  </si>
  <si>
    <t>-2043572131</t>
  </si>
  <si>
    <t>725861102</t>
  </si>
  <si>
    <t>Zápachová uzávěrka pro umyvadla DN 40</t>
  </si>
  <si>
    <t>-1041935369</t>
  </si>
  <si>
    <t>Zápachové uzávěrky zařizovacích předmětů pro umyvadla DN 40</t>
  </si>
  <si>
    <t>https://podminky.urs.cz/item/CS_URS_2021_02/725861102</t>
  </si>
  <si>
    <t>725865311</t>
  </si>
  <si>
    <t>Zápachová uzávěrka sprchových van DN 40/50 s kulovým kloubem na odtoku</t>
  </si>
  <si>
    <t>-445065143</t>
  </si>
  <si>
    <t>Zápachové uzávěrky zařizovacích předmětů pro vany sprchových koutů s kulovým kloubem na odtoku DN 40/50</t>
  </si>
  <si>
    <t>https://podminky.urs.cz/item/CS_URS_2021_02/725865311</t>
  </si>
  <si>
    <t>725865411</t>
  </si>
  <si>
    <t>Zápachová uzávěrka pisoárová DN 32/40</t>
  </si>
  <si>
    <t>-1949653971</t>
  </si>
  <si>
    <t>Zápachové uzávěrky zařizovacích předmětů pro pisoáry DN 32/40</t>
  </si>
  <si>
    <t>https://podminky.urs.cz/item/CS_URS_2021_02/725865411</t>
  </si>
  <si>
    <t>725980123</t>
  </si>
  <si>
    <t>Dvířka 30/30</t>
  </si>
  <si>
    <t>-1176743493</t>
  </si>
  <si>
    <t>https://podminky.urs.cz/item/CS_URS_2021_02/725980123</t>
  </si>
  <si>
    <t>552R9</t>
  </si>
  <si>
    <t>Nerezová dvířka 200/200 s šachtičkou</t>
  </si>
  <si>
    <t>-485239220</t>
  </si>
  <si>
    <t>-1504384510</t>
  </si>
  <si>
    <t>68677644</t>
  </si>
  <si>
    <t>998725202</t>
  </si>
  <si>
    <t>Přesun hmot procentní pro zařizovací předměty v objektech v přes 6 do 12 m</t>
  </si>
  <si>
    <t>2026572836</t>
  </si>
  <si>
    <t>Přesun hmot pro zařizovací předměty stanovený procentní sazbou (%) z ceny vodorovná dopravní vzdálenost do 50 m v objektech výšky přes 6 do 12 m</t>
  </si>
  <si>
    <t>https://podminky.urs.cz/item/CS_URS_2021_02/998725202</t>
  </si>
  <si>
    <t>D4</t>
  </si>
  <si>
    <t>Protipožární ochrana</t>
  </si>
  <si>
    <t>727121107</t>
  </si>
  <si>
    <t>Protipožární manžeta prostupu plastového potrubí bez izolace D 110 mm stěnou tl 100 mm požární odolnost EI 90</t>
  </si>
  <si>
    <t>234725530</t>
  </si>
  <si>
    <t>Protipožární ochranné manžety plastového potrubí prostup stěnou tloušťky 100 mm požární odolnost EI 90 D 110</t>
  </si>
  <si>
    <t>https://podminky.urs.cz/item/CS_URS_2021_02/727121107</t>
  </si>
  <si>
    <t>727121108</t>
  </si>
  <si>
    <t>Protipožární manžeta prostupu plastového potrubí bez izolace D 125 mm stěnou tl 100 mm požární odolnost EI 90</t>
  </si>
  <si>
    <t>-1525554130</t>
  </si>
  <si>
    <t>Protipožární ochranné manžety plastového potrubí prostup stěnou tloušťky 100 mm požární odolnost EI 90 D 125</t>
  </si>
  <si>
    <t>https://podminky.urs.cz/item/CS_URS_2021_02/727121108</t>
  </si>
  <si>
    <t>78</t>
  </si>
  <si>
    <t>-1748692527</t>
  </si>
  <si>
    <t>2021-062-09-02 - ZTI - část B</t>
  </si>
  <si>
    <t>-361045254</t>
  </si>
  <si>
    <t>-1559375050</t>
  </si>
  <si>
    <t>707198008</t>
  </si>
  <si>
    <t>2039090042</t>
  </si>
  <si>
    <t>2050164695</t>
  </si>
  <si>
    <t>-108388081</t>
  </si>
  <si>
    <t>570767676</t>
  </si>
  <si>
    <t>1417418771</t>
  </si>
  <si>
    <t>185420316</t>
  </si>
  <si>
    <t>1856893278</t>
  </si>
  <si>
    <t>-1558659683</t>
  </si>
  <si>
    <t>-97819909</t>
  </si>
  <si>
    <t>1067742709</t>
  </si>
  <si>
    <t>1410173140</t>
  </si>
  <si>
    <t>-2521742</t>
  </si>
  <si>
    <t>-1809702783</t>
  </si>
  <si>
    <t>-2092848111</t>
  </si>
  <si>
    <t>-622379014</t>
  </si>
  <si>
    <t>359314541</t>
  </si>
  <si>
    <t>1370958007</t>
  </si>
  <si>
    <t>1043856135</t>
  </si>
  <si>
    <t>1365811953</t>
  </si>
  <si>
    <t>-2143157080</t>
  </si>
  <si>
    <t>2107917053</t>
  </si>
  <si>
    <t>-1676983216</t>
  </si>
  <si>
    <t>-823406575</t>
  </si>
  <si>
    <t>1069464634</t>
  </si>
  <si>
    <t>-1215232468</t>
  </si>
  <si>
    <t>-254896381</t>
  </si>
  <si>
    <t>-1251091802</t>
  </si>
  <si>
    <t>-82208917</t>
  </si>
  <si>
    <t>-1554553028</t>
  </si>
  <si>
    <t>-341560405</t>
  </si>
  <si>
    <t>-1262834834</t>
  </si>
  <si>
    <t>-70932071</t>
  </si>
  <si>
    <t>1701964931</t>
  </si>
  <si>
    <t>451420804</t>
  </si>
  <si>
    <t>1559167983</t>
  </si>
  <si>
    <t>916155889</t>
  </si>
  <si>
    <t>528606711</t>
  </si>
  <si>
    <t>313780070</t>
  </si>
  <si>
    <t>2046349521</t>
  </si>
  <si>
    <t>1244524925</t>
  </si>
  <si>
    <t>-589986507</t>
  </si>
  <si>
    <t>-1967512108</t>
  </si>
  <si>
    <t>1042122216</t>
  </si>
  <si>
    <t>-1683941852</t>
  </si>
  <si>
    <t>1891851713</t>
  </si>
  <si>
    <t>-1680061763</t>
  </si>
  <si>
    <t>717816926</t>
  </si>
  <si>
    <t>-1768464608</t>
  </si>
  <si>
    <t>245523120</t>
  </si>
  <si>
    <t>683494876</t>
  </si>
  <si>
    <t>295316490</t>
  </si>
  <si>
    <t>-2027516829</t>
  </si>
  <si>
    <t>1959100142</t>
  </si>
  <si>
    <t>-38766242</t>
  </si>
  <si>
    <t>790223320</t>
  </si>
  <si>
    <t>-510532254</t>
  </si>
  <si>
    <t>-1010785955</t>
  </si>
  <si>
    <t>928874913</t>
  </si>
  <si>
    <t>686604054</t>
  </si>
  <si>
    <t>1977911617</t>
  </si>
  <si>
    <t>-1356819968</t>
  </si>
  <si>
    <t>-497440570</t>
  </si>
  <si>
    <t>-1659565047</t>
  </si>
  <si>
    <t>1441543198</t>
  </si>
  <si>
    <t>1520597008</t>
  </si>
  <si>
    <t>1052737973</t>
  </si>
  <si>
    <t>1893987323</t>
  </si>
  <si>
    <t>-1221095945</t>
  </si>
  <si>
    <t>764253911</t>
  </si>
  <si>
    <t>-1439878311</t>
  </si>
  <si>
    <t>-1923635682</t>
  </si>
  <si>
    <t>769323608</t>
  </si>
  <si>
    <t>-242455066</t>
  </si>
  <si>
    <t>-1513357762</t>
  </si>
  <si>
    <t>2021-062-10 - Ležatá kanalizace - objekt A</t>
  </si>
  <si>
    <t xml:space="preserve">    1 - Zemní práce</t>
  </si>
  <si>
    <t xml:space="preserve">    2 - Zakládání</t>
  </si>
  <si>
    <t xml:space="preserve">    4 - Vodorovné konstrukce</t>
  </si>
  <si>
    <t>Zemní práce</t>
  </si>
  <si>
    <t>132211401</t>
  </si>
  <si>
    <t>Hloubená vykopávka pod základy v hornině třídy těžitelnosti I, skupiny 3 ručně</t>
  </si>
  <si>
    <t>-912469782</t>
  </si>
  <si>
    <t>Hloubená vykopávka pod základy ručně s přehozením výkopku na vzdálenost 3 m nebo s naložením na dopravní prostředek v hornině třídy těžitelnosti I skupiny 3</t>
  </si>
  <si>
    <t>https://podminky.urs.cz/item/CS_URS_2021_01/132211401</t>
  </si>
  <si>
    <t>162211201</t>
  </si>
  <si>
    <t>Vodorovné přemístění do 10 m nošením výkopku z horniny třídy těžitelnosti I, skupiny 1 až 3</t>
  </si>
  <si>
    <t>1763139110</t>
  </si>
  <si>
    <t>Vodorovné přemístění výkopku nebo sypaniny nošením s vyprázdněním nádoby na hromady nebo do dopravního prostředku na vzdálenost do 10 m z horniny třídy těžitelnosti I, skupiny 1 až 3</t>
  </si>
  <si>
    <t>https://podminky.urs.cz/item/CS_URS_2021_01/162211201</t>
  </si>
  <si>
    <t>162211209</t>
  </si>
  <si>
    <t>Příplatek k vodorovnému přemístění nošením ZKD 10 m nošení výkopku z horniny třídy těžitelnosti I, skupiny 1 až 3</t>
  </si>
  <si>
    <t>-64490754</t>
  </si>
  <si>
    <t>Vodorovné přemístění výkopku nebo sypaniny nošením s vyprázdněním nádoby na hromady nebo do dopravního prostředku na vzdálenost do 10 m Příplatek za každých dalších 10 m k ceně -1201</t>
  </si>
  <si>
    <t>https://podminky.urs.cz/item/CS_URS_2021_01/162211209</t>
  </si>
  <si>
    <t>162751117</t>
  </si>
  <si>
    <t>Vodorovné přemístění do 10000 m výkopku/sypaniny z horniny třídy těžitelnosti I, skupiny 1 až 3</t>
  </si>
  <si>
    <t>532980895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</si>
  <si>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</si>
  <si>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https://podminky.urs.cz/item/CS_URS_2021_01/162751117</t>
  </si>
  <si>
    <t>162751119</t>
  </si>
  <si>
    <t>Příplatek k vodorovnému přemístění výkopku/sypaniny z horniny třídy těžitelnosti I, skupiny 1 až 3 ZKD 1000 m přes 10000 m</t>
  </si>
  <si>
    <t>-2058107322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</si>
  <si>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</si>
  <si>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https://podminky.urs.cz/item/CS_URS_2021_01/162751119</t>
  </si>
  <si>
    <t>167111101</t>
  </si>
  <si>
    <t>Nakládání výkopku z hornin třídy těžitelnosti I, skupiny 1 až 3 ručně</t>
  </si>
  <si>
    <t>-1580354185</t>
  </si>
  <si>
    <t>Nakládání, skládání a překládání neulehlého výkopku nebo sypaniny ručně nakládání, z hornin třídy těžitelnosti I, skupiny 1 až 3</t>
  </si>
  <si>
    <t>https://podminky.urs.cz/item/CS_URS_2021_01/167111101</t>
  </si>
  <si>
    <t>171152501</t>
  </si>
  <si>
    <t>Zhutnění podloží z hornin soudržných nebo nesoudržných pod násypy</t>
  </si>
  <si>
    <t>-1296054885</t>
  </si>
  <si>
    <t>Zhutnění podloží pod násypy z rostlé horniny třídy těžitelnosti I a II, skupiny 1 až 4 z hornin soudružných a nesoudržných</t>
  </si>
  <si>
    <t>https://podminky.urs.cz/item/CS_URS_2021_01/171152501</t>
  </si>
  <si>
    <t>171251201</t>
  </si>
  <si>
    <t>Uložení sypaniny na skládky nebo meziskládky</t>
  </si>
  <si>
    <t>1422351320</t>
  </si>
  <si>
    <t>Uložení sypaniny na skládky nebo meziskládky bez hutnění s upravením uložené sypaniny do předepsaného tvaru</t>
  </si>
  <si>
    <t>https://podminky.urs.cz/item/CS_URS_2021_01/171251201</t>
  </si>
  <si>
    <t>171201221</t>
  </si>
  <si>
    <t>Poplatek za uložení na skládce (skládkovné) zeminy a kamení kód odpadu 17 05 04</t>
  </si>
  <si>
    <t>-1102338807</t>
  </si>
  <si>
    <t>Poplatek za uložení stavebního odpadu na skládce (skládkovné) zeminy a kamení zatříděného do Katalogu odpadů pod kódem 17 05 04</t>
  </si>
  <si>
    <t>https://podminky.urs.cz/item/CS_URS_2021_01/171201221</t>
  </si>
  <si>
    <t>175111101</t>
  </si>
  <si>
    <t>Obsypání potrubí ručně sypaninou bez prohození, uloženou do 3 m</t>
  </si>
  <si>
    <t>106734110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</si>
  <si>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</si>
  <si>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https://podminky.urs.cz/item/CS_URS_2021_01/175111101</t>
  </si>
  <si>
    <t>58337344</t>
  </si>
  <si>
    <t>štěrkopísek frakce 0/32</t>
  </si>
  <si>
    <t>-570722596</t>
  </si>
  <si>
    <t>https://podminky.urs.cz/item/CS_URS_2021_01/58337344</t>
  </si>
  <si>
    <t>Zakládání</t>
  </si>
  <si>
    <t>273313611</t>
  </si>
  <si>
    <t>Základové desky z betonu tř. C 16/20</t>
  </si>
  <si>
    <t>-1001996518</t>
  </si>
  <si>
    <t>Základy z betonu prostého desky z betonu kamenem neprokládaného tř. C 16/20</t>
  </si>
  <si>
    <t>https://podminky.urs.cz/item/CS_URS_2021_01/273313611</t>
  </si>
  <si>
    <t>Vodorovné konstrukce</t>
  </si>
  <si>
    <t>451573111</t>
  </si>
  <si>
    <t>Lože pod potrubí otevřený výkop ze štěrkopísku</t>
  </si>
  <si>
    <t>-1756708473</t>
  </si>
  <si>
    <t>Lože pod potrubí, stoky a drobné objekty v otevřeném výkopu z písku a štěrkopísku do 63 mm</t>
  </si>
  <si>
    <t>https://podminky.urs.cz/item/CS_URS_2021_01/451573111</t>
  </si>
  <si>
    <t>632452441</t>
  </si>
  <si>
    <t>Doplnění cementového potěru hlazeného pl do 4 m2 tl do 40 mm</t>
  </si>
  <si>
    <t>-467092909</t>
  </si>
  <si>
    <t>Doplnění cementového potěru na mazaninách a betonových podkladech (s dodáním hmot), hlazeného dřevěným nebo ocelovým hladítkem, plochy jednotlivě přes 1 m2 do 4 m2 a tl. přes 30 do 40 mm</t>
  </si>
  <si>
    <t>https://podminky.urs.cz/item/CS_URS_2021_01/632452441</t>
  </si>
  <si>
    <t>965043331</t>
  </si>
  <si>
    <t>Bourání podkladů pod dlažby betonových s potěrem nebo teracem tl do 100 mm pl do 4 m2</t>
  </si>
  <si>
    <t>-105255683</t>
  </si>
  <si>
    <t>Bourání mazanin betonových s potěrem nebo teracem tl. do 100 mm, plochy do 4 m2</t>
  </si>
  <si>
    <t>https://podminky.urs.cz/item/CS_URS_2021_01/965043331</t>
  </si>
  <si>
    <t>965049112</t>
  </si>
  <si>
    <t>Příplatek k bourání betonových mazanin za bourání mazanin se svařovanou sítí tl přes 100 mm</t>
  </si>
  <si>
    <t>-1629238357</t>
  </si>
  <si>
    <t>Bourání mazanin Příplatek k cenám za bourání mazanin betonových se svařovanou sítí, tl. přes 100 mm</t>
  </si>
  <si>
    <t>https://podminky.urs.cz/item/CS_URS_2021_01/965049112</t>
  </si>
  <si>
    <t>965082932</t>
  </si>
  <si>
    <t>Odstranění násypů pod podlahami tl do 200 mm pl do 2 m2</t>
  </si>
  <si>
    <t>-1973813832</t>
  </si>
  <si>
    <t>Odstranění násypu pod podlahami nebo ochranného násypu na střechách tl. do 200 mm, plochy do 2 m2</t>
  </si>
  <si>
    <t>https://podminky.urs.cz/item/CS_URS_2021_01/965082932</t>
  </si>
  <si>
    <t>965082933</t>
  </si>
  <si>
    <t>Odstranění násypů pod podlahami tl do 200 mm pl přes 2 m2</t>
  </si>
  <si>
    <t>1448824021</t>
  </si>
  <si>
    <t>Odstranění násypu pod podlahami nebo ochranného násypu na střechách tl. do 200 mm, plochy přes 2 m2</t>
  </si>
  <si>
    <t>https://podminky.urs.cz/item/CS_URS_2021_01/965082933</t>
  </si>
  <si>
    <t>997013211</t>
  </si>
  <si>
    <t>Vnitrostaveništní doprava suti a vybouraných hmot pro budovy v do 6 m ručně</t>
  </si>
  <si>
    <t>-66046089</t>
  </si>
  <si>
    <t>Vnitrostaveništní doprava suti a vybouraných hmot vodorovně do 50 m svisle ručně pro budovy a haly výšky do 6 m</t>
  </si>
  <si>
    <t>https://podminky.urs.cz/item/CS_URS_2021_01/997013211</t>
  </si>
  <si>
    <t>-2013992906</t>
  </si>
  <si>
    <t>https://podminky.urs.cz/item/CS_URS_2021_01/997013501</t>
  </si>
  <si>
    <t>-608166636</t>
  </si>
  <si>
    <t>https://podminky.urs.cz/item/CS_URS_2021_01/997013509</t>
  </si>
  <si>
    <t>997013602</t>
  </si>
  <si>
    <t>Poplatek za uložení na skládce (skládkovné) stavebního odpadu železobetonového kód odpadu 17 01 01</t>
  </si>
  <si>
    <t>-231870504</t>
  </si>
  <si>
    <t>Poplatek za uložení stavebního odpadu na skládce (skládkovné) z armovaného betonu zatříděného do Katalogu odpadů pod kódem 17 01 01</t>
  </si>
  <si>
    <t>https://podminky.urs.cz/item/CS_URS_2021_01/997013602</t>
  </si>
  <si>
    <t>997013655</t>
  </si>
  <si>
    <t>-893600269</t>
  </si>
  <si>
    <t>https://podminky.urs.cz/item/CS_URS_2021_01/997013655</t>
  </si>
  <si>
    <t>656277271</t>
  </si>
  <si>
    <t>https://podminky.urs.cz/item/CS_URS_2021_01/998018001</t>
  </si>
  <si>
    <t>711113115</t>
  </si>
  <si>
    <t>Izolace proti vlhkosti na vodorovné ploše za studena těsnicí hmotou dvousložkovou na bázi polymery modifikované živičné emulze</t>
  </si>
  <si>
    <t>997892971</t>
  </si>
  <si>
    <t>Izolace proti zemní vlhkosti natěradly a tmely za studena na ploše vodorovné V těsnicí hmotou dvousložkovou na bázi polymery modifikované živice</t>
  </si>
  <si>
    <t>https://podminky.urs.cz/item/CS_URS_2021_01/711113115</t>
  </si>
  <si>
    <t>Přesun hmot tonážní pro izolace proti vodě, vlhkosti a plynům v objektech výšky do 6 m</t>
  </si>
  <si>
    <t>-367406255</t>
  </si>
  <si>
    <t>https://podminky.urs.cz/item/CS_URS_2021_01/998711101</t>
  </si>
  <si>
    <t>-1272592800</t>
  </si>
  <si>
    <t>https://podminky.urs.cz/item/CS_URS_2021_01/998711181</t>
  </si>
  <si>
    <t>2021-062-11 - 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</si>
  <si>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</si>
  <si>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</si>
  <si>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</si>
  <si>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</si>
  <si>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</si>
  <si>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</si>
  <si>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</si>
  <si>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</si>
  <si>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</si>
  <si>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</si>
  <si>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</si>
  <si>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</si>
  <si>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</si>
  <si>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812990655</t>
  </si>
  <si>
    <t>https://podminky.urs.cz/item/CS_URS_2021_02/013254000</t>
  </si>
  <si>
    <t>VRN3</t>
  </si>
  <si>
    <t>Zařízení staveniště</t>
  </si>
  <si>
    <t>032002000</t>
  </si>
  <si>
    <t>Vybavení staveniště</t>
  </si>
  <si>
    <t>-604542321</t>
  </si>
  <si>
    <t>https://podminky.urs.cz/item/CS_URS_2021_02/032002000</t>
  </si>
  <si>
    <t>034002000</t>
  </si>
  <si>
    <t>Zabezpečení staveniště</t>
  </si>
  <si>
    <t>140386677</t>
  </si>
  <si>
    <t>https://podminky.urs.cz/item/CS_URS_2021_02/034002000</t>
  </si>
  <si>
    <t>034503000</t>
  </si>
  <si>
    <t>Informační tabule na staveništi</t>
  </si>
  <si>
    <t>-1530486624</t>
  </si>
  <si>
    <t>https://podminky.urs.cz/item/CS_URS_2021_02/034503000</t>
  </si>
  <si>
    <t>VRN4</t>
  </si>
  <si>
    <t>Inženýrská činnost</t>
  </si>
  <si>
    <t>041403000</t>
  </si>
  <si>
    <t>Koordinátor BOZP na staveništi</t>
  </si>
  <si>
    <t>hod</t>
  </si>
  <si>
    <t>-327570384</t>
  </si>
  <si>
    <t>https://podminky.urs.cz/item/CS_URS_2021_02/041403000</t>
  </si>
  <si>
    <t>042503000</t>
  </si>
  <si>
    <t>Plán BOZP na staveništi</t>
  </si>
  <si>
    <t>373486582</t>
  </si>
  <si>
    <t>https://podminky.urs.cz/item/CS_URS_2021_02/042503000</t>
  </si>
  <si>
    <t>VRN6</t>
  </si>
  <si>
    <t>Územní vlivy</t>
  </si>
  <si>
    <t>065002000</t>
  </si>
  <si>
    <t>Mimostaveništní doprava materiálů</t>
  </si>
  <si>
    <t>-369229422</t>
  </si>
  <si>
    <t>https://podminky.urs.cz/item/CS_URS_2021_02/065002000</t>
  </si>
  <si>
    <t>VRN9</t>
  </si>
  <si>
    <t xml:space="preserve"> Ostatní náklady</t>
  </si>
  <si>
    <t>090001000</t>
  </si>
  <si>
    <t>Ostatní náklady</t>
  </si>
  <si>
    <t>-1412733496</t>
  </si>
  <si>
    <t>https://podminky.urs.cz/item/CS_URS_2021_02/090001000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</si>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</sst>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1810002" TargetMode="External" /><Relationship Id="rId2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741810001" TargetMode="External" /><Relationship Id="rId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21171803" TargetMode="External" /><Relationship Id="rId2" Type="http://schemas.openxmlformats.org/officeDocument/2006/relationships/hyperlink" Target="https://podminky.urs.cz/item/CS_URS_2021_02/721171808" TargetMode="External" /><Relationship Id="rId3" Type="http://schemas.openxmlformats.org/officeDocument/2006/relationships/hyperlink" Target="https://podminky.urs.cz/item/CS_URS_2021_02/721171809" TargetMode="External" /><Relationship Id="rId4" Type="http://schemas.openxmlformats.org/officeDocument/2006/relationships/hyperlink" Target="https://podminky.urs.cz/item/CS_URS_2021_02/721171914" TargetMode="External" /><Relationship Id="rId5" Type="http://schemas.openxmlformats.org/officeDocument/2006/relationships/hyperlink" Target="https://podminky.urs.cz/item/CS_URS_2021_02/721171915" TargetMode="External" /><Relationship Id="rId6" Type="http://schemas.openxmlformats.org/officeDocument/2006/relationships/hyperlink" Target="https://podminky.urs.cz/item/CS_URS_2021_02/721171916" TargetMode="External" /><Relationship Id="rId7" Type="http://schemas.openxmlformats.org/officeDocument/2006/relationships/hyperlink" Target="https://podminky.urs.cz/item/CS_URS_2021_02/721174024" TargetMode="External" /><Relationship Id="rId8" Type="http://schemas.openxmlformats.org/officeDocument/2006/relationships/hyperlink" Target="https://podminky.urs.cz/item/CS_URS_2021_02/721174025" TargetMode="External" /><Relationship Id="rId9" Type="http://schemas.openxmlformats.org/officeDocument/2006/relationships/hyperlink" Target="https://podminky.urs.cz/item/CS_URS_2021_02/721174026" TargetMode="External" /><Relationship Id="rId10" Type="http://schemas.openxmlformats.org/officeDocument/2006/relationships/hyperlink" Target="https://podminky.urs.cz/item/CS_URS_2021_02/721174042" TargetMode="External" /><Relationship Id="rId11" Type="http://schemas.openxmlformats.org/officeDocument/2006/relationships/hyperlink" Target="https://podminky.urs.cz/item/CS_URS_2021_02/721174043" TargetMode="External" /><Relationship Id="rId12" Type="http://schemas.openxmlformats.org/officeDocument/2006/relationships/hyperlink" Target="https://podminky.urs.cz/item/CS_URS_2021_02/721174044" TargetMode="External" /><Relationship Id="rId13" Type="http://schemas.openxmlformats.org/officeDocument/2006/relationships/hyperlink" Target="https://podminky.urs.cz/item/CS_URS_2021_02/721174045" TargetMode="External" /><Relationship Id="rId14" Type="http://schemas.openxmlformats.org/officeDocument/2006/relationships/hyperlink" Target="https://podminky.urs.cz/item/CS_URS_2021_02/721194104" TargetMode="External" /><Relationship Id="rId15" Type="http://schemas.openxmlformats.org/officeDocument/2006/relationships/hyperlink" Target="https://podminky.urs.cz/item/CS_URS_2021_02/721194105" TargetMode="External" /><Relationship Id="rId16" Type="http://schemas.openxmlformats.org/officeDocument/2006/relationships/hyperlink" Target="https://podminky.urs.cz/item/CS_URS_2021_02/721194109" TargetMode="External" /><Relationship Id="rId17" Type="http://schemas.openxmlformats.org/officeDocument/2006/relationships/hyperlink" Target="https://podminky.urs.cz/item/CS_URS_2021_02/721211403" TargetMode="External" /><Relationship Id="rId18" Type="http://schemas.openxmlformats.org/officeDocument/2006/relationships/hyperlink" Target="https://podminky.urs.cz/item/CS_URS_2021_02/721273152" TargetMode="External" /><Relationship Id="rId19" Type="http://schemas.openxmlformats.org/officeDocument/2006/relationships/hyperlink" Target="https://podminky.urs.cz/item/CS_URS_2021_02/721273153" TargetMode="External" /><Relationship Id="rId20" Type="http://schemas.openxmlformats.org/officeDocument/2006/relationships/hyperlink" Target="https://podminky.urs.cz/item/CS_URS_2021_02/721210812" TargetMode="External" /><Relationship Id="rId21" Type="http://schemas.openxmlformats.org/officeDocument/2006/relationships/hyperlink" Target="https://podminky.urs.cz/item/CS_URS_2021_02/721290822" TargetMode="External" /><Relationship Id="rId22" Type="http://schemas.openxmlformats.org/officeDocument/2006/relationships/hyperlink" Target="https://podminky.urs.cz/item/CS_URS_2021_02/721290111" TargetMode="External" /><Relationship Id="rId23" Type="http://schemas.openxmlformats.org/officeDocument/2006/relationships/hyperlink" Target="https://podminky.urs.cz/item/CS_URS_2021_02/998721202" TargetMode="External" /><Relationship Id="rId24" Type="http://schemas.openxmlformats.org/officeDocument/2006/relationships/hyperlink" Target="https://podminky.urs.cz/item/CS_URS_2021_02/722174022" TargetMode="External" /><Relationship Id="rId25" Type="http://schemas.openxmlformats.org/officeDocument/2006/relationships/hyperlink" Target="https://podminky.urs.cz/item/CS_URS_2021_02/722174023" TargetMode="External" /><Relationship Id="rId26" Type="http://schemas.openxmlformats.org/officeDocument/2006/relationships/hyperlink" Target="https://podminky.urs.cz/item/CS_URS_2021_02/722174024" TargetMode="External" /><Relationship Id="rId27" Type="http://schemas.openxmlformats.org/officeDocument/2006/relationships/hyperlink" Target="https://podminky.urs.cz/item/CS_URS_2021_02/722175002" TargetMode="External" /><Relationship Id="rId28" Type="http://schemas.openxmlformats.org/officeDocument/2006/relationships/hyperlink" Target="https://podminky.urs.cz/item/CS_URS_2021_02/722175003" TargetMode="External" /><Relationship Id="rId29" Type="http://schemas.openxmlformats.org/officeDocument/2006/relationships/hyperlink" Target="https://podminky.urs.cz/item/CS_URS_2021_02/722175004" TargetMode="External" /><Relationship Id="rId30" Type="http://schemas.openxmlformats.org/officeDocument/2006/relationships/hyperlink" Target="https://podminky.urs.cz/item/CS_URS_2021_02/722181241" TargetMode="External" /><Relationship Id="rId31" Type="http://schemas.openxmlformats.org/officeDocument/2006/relationships/hyperlink" Target="https://podminky.urs.cz/item/CS_URS_2021_02/722181242" TargetMode="External" /><Relationship Id="rId32" Type="http://schemas.openxmlformats.org/officeDocument/2006/relationships/hyperlink" Target="https://podminky.urs.cz/item/CS_URS_2021_02/722170801" TargetMode="External" /><Relationship Id="rId33" Type="http://schemas.openxmlformats.org/officeDocument/2006/relationships/hyperlink" Target="https://podminky.urs.cz/item/CS_URS_2021_02/722173913" TargetMode="External" /><Relationship Id="rId34" Type="http://schemas.openxmlformats.org/officeDocument/2006/relationships/hyperlink" Target="https://podminky.urs.cz/item/CS_URS_2021_02/722220121" TargetMode="External" /><Relationship Id="rId35" Type="http://schemas.openxmlformats.org/officeDocument/2006/relationships/hyperlink" Target="https://podminky.urs.cz/item/CS_URS_2021_02/722232044" TargetMode="External" /><Relationship Id="rId36" Type="http://schemas.openxmlformats.org/officeDocument/2006/relationships/hyperlink" Target="https://podminky.urs.cz/item/CS_URS_2021_02/722232061" TargetMode="External" /><Relationship Id="rId37" Type="http://schemas.openxmlformats.org/officeDocument/2006/relationships/hyperlink" Target="https://podminky.urs.cz/item/CS_URS_2021_02/722232062" TargetMode="External" /><Relationship Id="rId38" Type="http://schemas.openxmlformats.org/officeDocument/2006/relationships/hyperlink" Target="https://podminky.urs.cz/item/CS_URS_2021_02/722232063" TargetMode="External" /><Relationship Id="rId39" Type="http://schemas.openxmlformats.org/officeDocument/2006/relationships/hyperlink" Target="https://podminky.urs.cz/item/CS_URS_2021_02/722234264" TargetMode="External" /><Relationship Id="rId40" Type="http://schemas.openxmlformats.org/officeDocument/2006/relationships/hyperlink" Target="https://podminky.urs.cz/item/CS_URS_2021_02/722239102" TargetMode="External" /><Relationship Id="rId41" Type="http://schemas.openxmlformats.org/officeDocument/2006/relationships/hyperlink" Target="https://podminky.urs.cz/item/CS_URS_2021_02/722290226" TargetMode="External" /><Relationship Id="rId42" Type="http://schemas.openxmlformats.org/officeDocument/2006/relationships/hyperlink" Target="https://podminky.urs.cz/item/CS_URS_2021_02/722290234" TargetMode="External" /><Relationship Id="rId43" Type="http://schemas.openxmlformats.org/officeDocument/2006/relationships/hyperlink" Target="https://podminky.urs.cz/item/CS_URS_2021_02/998722202" TargetMode="External" /><Relationship Id="rId44" Type="http://schemas.openxmlformats.org/officeDocument/2006/relationships/hyperlink" Target="https://podminky.urs.cz/item/CS_URS_2021_02/725111132" TargetMode="External" /><Relationship Id="rId45" Type="http://schemas.openxmlformats.org/officeDocument/2006/relationships/hyperlink" Target="https://podminky.urs.cz/item/CS_URS_2021_02/725119125" TargetMode="External" /><Relationship Id="rId46" Type="http://schemas.openxmlformats.org/officeDocument/2006/relationships/hyperlink" Target="https://podminky.urs.cz/item/CS_URS_2021_02/725129102" TargetMode="External" /><Relationship Id="rId47" Type="http://schemas.openxmlformats.org/officeDocument/2006/relationships/hyperlink" Target="https://podminky.urs.cz/item/CS_URS_2021_02/725219102" TargetMode="External" /><Relationship Id="rId48" Type="http://schemas.openxmlformats.org/officeDocument/2006/relationships/hyperlink" Target="https://podminky.urs.cz/item/CS_URS_2021_02/725211616" TargetMode="External" /><Relationship Id="rId49" Type="http://schemas.openxmlformats.org/officeDocument/2006/relationships/hyperlink" Target="https://podminky.urs.cz/item/CS_URS_2021_02/725241523" TargetMode="External" /><Relationship Id="rId50" Type="http://schemas.openxmlformats.org/officeDocument/2006/relationships/hyperlink" Target="https://podminky.urs.cz/item/CS_URS_2021_02/725291641" TargetMode="External" /><Relationship Id="rId51" Type="http://schemas.openxmlformats.org/officeDocument/2006/relationships/hyperlink" Target="https://podminky.urs.cz/item/CS_URS_2021_02/725813111" TargetMode="External" /><Relationship Id="rId52" Type="http://schemas.openxmlformats.org/officeDocument/2006/relationships/hyperlink" Target="https://podminky.urs.cz/item/CS_URS_2021_02/725819301" TargetMode="External" /><Relationship Id="rId53" Type="http://schemas.openxmlformats.org/officeDocument/2006/relationships/hyperlink" Target="https://podminky.urs.cz/item/CS_URS_2021_02/725821316" TargetMode="External" /><Relationship Id="rId54" Type="http://schemas.openxmlformats.org/officeDocument/2006/relationships/hyperlink" Target="https://podminky.urs.cz/item/CS_URS_2021_02/725822613" TargetMode="External" /><Relationship Id="rId55" Type="http://schemas.openxmlformats.org/officeDocument/2006/relationships/hyperlink" Target="https://podminky.urs.cz/item/CS_URS_2021_02/725331111" TargetMode="External" /><Relationship Id="rId56" Type="http://schemas.openxmlformats.org/officeDocument/2006/relationships/hyperlink" Target="https://podminky.urs.cz/item/CS_URS_2021_02/725841332" TargetMode="External" /><Relationship Id="rId57" Type="http://schemas.openxmlformats.org/officeDocument/2006/relationships/hyperlink" Target="https://podminky.urs.cz/item/CS_URS_2021_02/725869101" TargetMode="External" /><Relationship Id="rId58" Type="http://schemas.openxmlformats.org/officeDocument/2006/relationships/hyperlink" Target="https://podminky.urs.cz/item/CS_URS_2021_02/725861102" TargetMode="External" /><Relationship Id="rId59" Type="http://schemas.openxmlformats.org/officeDocument/2006/relationships/hyperlink" Target="https://podminky.urs.cz/item/CS_URS_2021_02/725865311" TargetMode="External" /><Relationship Id="rId60" Type="http://schemas.openxmlformats.org/officeDocument/2006/relationships/hyperlink" Target="https://podminky.urs.cz/item/CS_URS_2021_02/725865411" TargetMode="External" /><Relationship Id="rId61" Type="http://schemas.openxmlformats.org/officeDocument/2006/relationships/hyperlink" Target="https://podminky.urs.cz/item/CS_URS_2021_02/725980123" TargetMode="External" /><Relationship Id="rId62" Type="http://schemas.openxmlformats.org/officeDocument/2006/relationships/hyperlink" Target="https://podminky.urs.cz/item/CS_URS_2021_02/725210821" TargetMode="External" /><Relationship Id="rId63" Type="http://schemas.openxmlformats.org/officeDocument/2006/relationships/hyperlink" Target="https://podminky.urs.cz/item/CS_URS_2021_02/725820802" TargetMode="External" /><Relationship Id="rId64" Type="http://schemas.openxmlformats.org/officeDocument/2006/relationships/hyperlink" Target="https://podminky.urs.cz/item/CS_URS_2021_02/998725202" TargetMode="External" /><Relationship Id="rId65" Type="http://schemas.openxmlformats.org/officeDocument/2006/relationships/hyperlink" Target="https://podminky.urs.cz/item/CS_URS_2021_02/727121107" TargetMode="External" /><Relationship Id="rId66" Type="http://schemas.openxmlformats.org/officeDocument/2006/relationships/hyperlink" Target="https://podminky.urs.cz/item/CS_URS_2021_02/727121108" TargetMode="External" /><Relationship Id="rId67" Type="http://schemas.openxmlformats.org/officeDocument/2006/relationships/hyperlink" Target="https://podminky.urs.cz/item/CS_URS_2021_02/998725202" TargetMode="External" /><Relationship Id="rId68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21171803" TargetMode="External" /><Relationship Id="rId2" Type="http://schemas.openxmlformats.org/officeDocument/2006/relationships/hyperlink" Target="https://podminky.urs.cz/item/CS_URS_2021_02/721171808" TargetMode="External" /><Relationship Id="rId3" Type="http://schemas.openxmlformats.org/officeDocument/2006/relationships/hyperlink" Target="https://podminky.urs.cz/item/CS_URS_2021_02/721171809" TargetMode="External" /><Relationship Id="rId4" Type="http://schemas.openxmlformats.org/officeDocument/2006/relationships/hyperlink" Target="https://podminky.urs.cz/item/CS_URS_2021_02/721171914" TargetMode="External" /><Relationship Id="rId5" Type="http://schemas.openxmlformats.org/officeDocument/2006/relationships/hyperlink" Target="https://podminky.urs.cz/item/CS_URS_2021_02/721171915" TargetMode="External" /><Relationship Id="rId6" Type="http://schemas.openxmlformats.org/officeDocument/2006/relationships/hyperlink" Target="https://podminky.urs.cz/item/CS_URS_2021_02/721171916" TargetMode="External" /><Relationship Id="rId7" Type="http://schemas.openxmlformats.org/officeDocument/2006/relationships/hyperlink" Target="https://podminky.urs.cz/item/CS_URS_2021_02/721174024" TargetMode="External" /><Relationship Id="rId8" Type="http://schemas.openxmlformats.org/officeDocument/2006/relationships/hyperlink" Target="https://podminky.urs.cz/item/CS_URS_2021_02/721174025" TargetMode="External" /><Relationship Id="rId9" Type="http://schemas.openxmlformats.org/officeDocument/2006/relationships/hyperlink" Target="https://podminky.urs.cz/item/CS_URS_2021_02/721174026" TargetMode="External" /><Relationship Id="rId10" Type="http://schemas.openxmlformats.org/officeDocument/2006/relationships/hyperlink" Target="https://podminky.urs.cz/item/CS_URS_2021_02/721174042" TargetMode="External" /><Relationship Id="rId11" Type="http://schemas.openxmlformats.org/officeDocument/2006/relationships/hyperlink" Target="https://podminky.urs.cz/item/CS_URS_2021_02/721174043" TargetMode="External" /><Relationship Id="rId12" Type="http://schemas.openxmlformats.org/officeDocument/2006/relationships/hyperlink" Target="https://podminky.urs.cz/item/CS_URS_2021_02/721174044" TargetMode="External" /><Relationship Id="rId13" Type="http://schemas.openxmlformats.org/officeDocument/2006/relationships/hyperlink" Target="https://podminky.urs.cz/item/CS_URS_2021_02/721174045" TargetMode="External" /><Relationship Id="rId14" Type="http://schemas.openxmlformats.org/officeDocument/2006/relationships/hyperlink" Target="https://podminky.urs.cz/item/CS_URS_2021_02/721194104" TargetMode="External" /><Relationship Id="rId15" Type="http://schemas.openxmlformats.org/officeDocument/2006/relationships/hyperlink" Target="https://podminky.urs.cz/item/CS_URS_2021_02/721194105" TargetMode="External" /><Relationship Id="rId16" Type="http://schemas.openxmlformats.org/officeDocument/2006/relationships/hyperlink" Target="https://podminky.urs.cz/item/CS_URS_2021_02/721194109" TargetMode="External" /><Relationship Id="rId17" Type="http://schemas.openxmlformats.org/officeDocument/2006/relationships/hyperlink" Target="https://podminky.urs.cz/item/CS_URS_2021_02/721211403" TargetMode="External" /><Relationship Id="rId18" Type="http://schemas.openxmlformats.org/officeDocument/2006/relationships/hyperlink" Target="https://podminky.urs.cz/item/CS_URS_2021_02/721273152" TargetMode="External" /><Relationship Id="rId19" Type="http://schemas.openxmlformats.org/officeDocument/2006/relationships/hyperlink" Target="https://podminky.urs.cz/item/CS_URS_2021_02/721273153" TargetMode="External" /><Relationship Id="rId20" Type="http://schemas.openxmlformats.org/officeDocument/2006/relationships/hyperlink" Target="https://podminky.urs.cz/item/CS_URS_2021_02/721210812" TargetMode="External" /><Relationship Id="rId21" Type="http://schemas.openxmlformats.org/officeDocument/2006/relationships/hyperlink" Target="https://podminky.urs.cz/item/CS_URS_2021_02/721290111" TargetMode="External" /><Relationship Id="rId22" Type="http://schemas.openxmlformats.org/officeDocument/2006/relationships/hyperlink" Target="https://podminky.urs.cz/item/CS_URS_2021_02/721290822" TargetMode="External" /><Relationship Id="rId23" Type="http://schemas.openxmlformats.org/officeDocument/2006/relationships/hyperlink" Target="https://podminky.urs.cz/item/CS_URS_2021_02/998721202" TargetMode="External" /><Relationship Id="rId24" Type="http://schemas.openxmlformats.org/officeDocument/2006/relationships/hyperlink" Target="https://podminky.urs.cz/item/CS_URS_2021_02/722174022" TargetMode="External" /><Relationship Id="rId25" Type="http://schemas.openxmlformats.org/officeDocument/2006/relationships/hyperlink" Target="https://podminky.urs.cz/item/CS_URS_2021_02/722174023" TargetMode="External" /><Relationship Id="rId26" Type="http://schemas.openxmlformats.org/officeDocument/2006/relationships/hyperlink" Target="https://podminky.urs.cz/item/CS_URS_2021_02/722174024" TargetMode="External" /><Relationship Id="rId27" Type="http://schemas.openxmlformats.org/officeDocument/2006/relationships/hyperlink" Target="https://podminky.urs.cz/item/CS_URS_2021_02/722175002" TargetMode="External" /><Relationship Id="rId28" Type="http://schemas.openxmlformats.org/officeDocument/2006/relationships/hyperlink" Target="https://podminky.urs.cz/item/CS_URS_2021_02/722175003" TargetMode="External" /><Relationship Id="rId29" Type="http://schemas.openxmlformats.org/officeDocument/2006/relationships/hyperlink" Target="https://podminky.urs.cz/item/CS_URS_2021_02/722175004" TargetMode="External" /><Relationship Id="rId30" Type="http://schemas.openxmlformats.org/officeDocument/2006/relationships/hyperlink" Target="https://podminky.urs.cz/item/CS_URS_2021_02/722181241" TargetMode="External" /><Relationship Id="rId31" Type="http://schemas.openxmlformats.org/officeDocument/2006/relationships/hyperlink" Target="https://podminky.urs.cz/item/CS_URS_2021_02/722181242" TargetMode="External" /><Relationship Id="rId32" Type="http://schemas.openxmlformats.org/officeDocument/2006/relationships/hyperlink" Target="https://podminky.urs.cz/item/CS_URS_2021_02/722170801" TargetMode="External" /><Relationship Id="rId33" Type="http://schemas.openxmlformats.org/officeDocument/2006/relationships/hyperlink" Target="https://podminky.urs.cz/item/CS_URS_2021_02/722173913" TargetMode="External" /><Relationship Id="rId34" Type="http://schemas.openxmlformats.org/officeDocument/2006/relationships/hyperlink" Target="https://podminky.urs.cz/item/CS_URS_2021_02/722220121" TargetMode="External" /><Relationship Id="rId35" Type="http://schemas.openxmlformats.org/officeDocument/2006/relationships/hyperlink" Target="https://podminky.urs.cz/item/CS_URS_2021_02/722232044" TargetMode="External" /><Relationship Id="rId36" Type="http://schemas.openxmlformats.org/officeDocument/2006/relationships/hyperlink" Target="https://podminky.urs.cz/item/CS_URS_2021_02/722232061" TargetMode="External" /><Relationship Id="rId37" Type="http://schemas.openxmlformats.org/officeDocument/2006/relationships/hyperlink" Target="https://podminky.urs.cz/item/CS_URS_2021_02/722232062" TargetMode="External" /><Relationship Id="rId38" Type="http://schemas.openxmlformats.org/officeDocument/2006/relationships/hyperlink" Target="https://podminky.urs.cz/item/CS_URS_2021_02/722232063" TargetMode="External" /><Relationship Id="rId39" Type="http://schemas.openxmlformats.org/officeDocument/2006/relationships/hyperlink" Target="https://podminky.urs.cz/item/CS_URS_2021_02/722234264" TargetMode="External" /><Relationship Id="rId40" Type="http://schemas.openxmlformats.org/officeDocument/2006/relationships/hyperlink" Target="https://podminky.urs.cz/item/CS_URS_2021_02/722239102" TargetMode="External" /><Relationship Id="rId41" Type="http://schemas.openxmlformats.org/officeDocument/2006/relationships/hyperlink" Target="https://podminky.urs.cz/item/CS_URS_2021_02/722290226" TargetMode="External" /><Relationship Id="rId42" Type="http://schemas.openxmlformats.org/officeDocument/2006/relationships/hyperlink" Target="https://podminky.urs.cz/item/CS_URS_2021_02/722290234" TargetMode="External" /><Relationship Id="rId43" Type="http://schemas.openxmlformats.org/officeDocument/2006/relationships/hyperlink" Target="https://podminky.urs.cz/item/CS_URS_2021_02/998722202" TargetMode="External" /><Relationship Id="rId44" Type="http://schemas.openxmlformats.org/officeDocument/2006/relationships/hyperlink" Target="https://podminky.urs.cz/item/CS_URS_2021_02/725111132" TargetMode="External" /><Relationship Id="rId45" Type="http://schemas.openxmlformats.org/officeDocument/2006/relationships/hyperlink" Target="https://podminky.urs.cz/item/CS_URS_2021_02/725119125" TargetMode="External" /><Relationship Id="rId46" Type="http://schemas.openxmlformats.org/officeDocument/2006/relationships/hyperlink" Target="https://podminky.urs.cz/item/CS_URS_2021_02/725129102" TargetMode="External" /><Relationship Id="rId47" Type="http://schemas.openxmlformats.org/officeDocument/2006/relationships/hyperlink" Target="https://podminky.urs.cz/item/CS_URS_2021_02/725219102" TargetMode="External" /><Relationship Id="rId48" Type="http://schemas.openxmlformats.org/officeDocument/2006/relationships/hyperlink" Target="https://podminky.urs.cz/item/CS_URS_2021_02/725211616" TargetMode="External" /><Relationship Id="rId49" Type="http://schemas.openxmlformats.org/officeDocument/2006/relationships/hyperlink" Target="https://podminky.urs.cz/item/CS_URS_2021_02/725241523" TargetMode="External" /><Relationship Id="rId50" Type="http://schemas.openxmlformats.org/officeDocument/2006/relationships/hyperlink" Target="https://podminky.urs.cz/item/CS_URS_2021_02/725291641" TargetMode="External" /><Relationship Id="rId51" Type="http://schemas.openxmlformats.org/officeDocument/2006/relationships/hyperlink" Target="https://podminky.urs.cz/item/CS_URS_2021_02/725813111" TargetMode="External" /><Relationship Id="rId52" Type="http://schemas.openxmlformats.org/officeDocument/2006/relationships/hyperlink" Target="https://podminky.urs.cz/item/CS_URS_2021_02/725819301" TargetMode="External" /><Relationship Id="rId53" Type="http://schemas.openxmlformats.org/officeDocument/2006/relationships/hyperlink" Target="https://podminky.urs.cz/item/CS_URS_2021_02/725821316" TargetMode="External" /><Relationship Id="rId54" Type="http://schemas.openxmlformats.org/officeDocument/2006/relationships/hyperlink" Target="https://podminky.urs.cz/item/CS_URS_2021_02/725822613" TargetMode="External" /><Relationship Id="rId55" Type="http://schemas.openxmlformats.org/officeDocument/2006/relationships/hyperlink" Target="https://podminky.urs.cz/item/CS_URS_2021_02/725331111" TargetMode="External" /><Relationship Id="rId56" Type="http://schemas.openxmlformats.org/officeDocument/2006/relationships/hyperlink" Target="https://podminky.urs.cz/item/CS_URS_2021_02/725841332" TargetMode="External" /><Relationship Id="rId57" Type="http://schemas.openxmlformats.org/officeDocument/2006/relationships/hyperlink" Target="https://podminky.urs.cz/item/CS_URS_2021_02/725869101" TargetMode="External" /><Relationship Id="rId58" Type="http://schemas.openxmlformats.org/officeDocument/2006/relationships/hyperlink" Target="https://podminky.urs.cz/item/CS_URS_2021_02/725861102" TargetMode="External" /><Relationship Id="rId59" Type="http://schemas.openxmlformats.org/officeDocument/2006/relationships/hyperlink" Target="https://podminky.urs.cz/item/CS_URS_2021_02/725865311" TargetMode="External" /><Relationship Id="rId60" Type="http://schemas.openxmlformats.org/officeDocument/2006/relationships/hyperlink" Target="https://podminky.urs.cz/item/CS_URS_2021_02/725865411" TargetMode="External" /><Relationship Id="rId61" Type="http://schemas.openxmlformats.org/officeDocument/2006/relationships/hyperlink" Target="https://podminky.urs.cz/item/CS_URS_2021_02/725980123" TargetMode="External" /><Relationship Id="rId62" Type="http://schemas.openxmlformats.org/officeDocument/2006/relationships/hyperlink" Target="https://podminky.urs.cz/item/CS_URS_2021_02/725210821" TargetMode="External" /><Relationship Id="rId63" Type="http://schemas.openxmlformats.org/officeDocument/2006/relationships/hyperlink" Target="https://podminky.urs.cz/item/CS_URS_2021_02/725820802" TargetMode="External" /><Relationship Id="rId64" Type="http://schemas.openxmlformats.org/officeDocument/2006/relationships/hyperlink" Target="https://podminky.urs.cz/item/CS_URS_2021_02/998725202" TargetMode="External" /><Relationship Id="rId65" Type="http://schemas.openxmlformats.org/officeDocument/2006/relationships/hyperlink" Target="https://podminky.urs.cz/item/CS_URS_2021_02/727121107" TargetMode="External" /><Relationship Id="rId66" Type="http://schemas.openxmlformats.org/officeDocument/2006/relationships/hyperlink" Target="https://podminky.urs.cz/item/CS_URS_2021_02/727121108" TargetMode="External" /><Relationship Id="rId67" Type="http://schemas.openxmlformats.org/officeDocument/2006/relationships/hyperlink" Target="https://podminky.urs.cz/item/CS_URS_2021_02/998725202" TargetMode="External" /><Relationship Id="rId68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2211401" TargetMode="External" /><Relationship Id="rId2" Type="http://schemas.openxmlformats.org/officeDocument/2006/relationships/hyperlink" Target="https://podminky.urs.cz/item/CS_URS_2021_01/162211201" TargetMode="External" /><Relationship Id="rId3" Type="http://schemas.openxmlformats.org/officeDocument/2006/relationships/hyperlink" Target="https://podminky.urs.cz/item/CS_URS_2021_01/162211209" TargetMode="External" /><Relationship Id="rId4" Type="http://schemas.openxmlformats.org/officeDocument/2006/relationships/hyperlink" Target="https://podminky.urs.cz/item/CS_URS_2021_01/162751117" TargetMode="External" /><Relationship Id="rId5" Type="http://schemas.openxmlformats.org/officeDocument/2006/relationships/hyperlink" Target="https://podminky.urs.cz/item/CS_URS_2021_01/162751119" TargetMode="External" /><Relationship Id="rId6" Type="http://schemas.openxmlformats.org/officeDocument/2006/relationships/hyperlink" Target="https://podminky.urs.cz/item/CS_URS_2021_01/167111101" TargetMode="External" /><Relationship Id="rId7" Type="http://schemas.openxmlformats.org/officeDocument/2006/relationships/hyperlink" Target="https://podminky.urs.cz/item/CS_URS_2021_01/171152501" TargetMode="External" /><Relationship Id="rId8" Type="http://schemas.openxmlformats.org/officeDocument/2006/relationships/hyperlink" Target="https://podminky.urs.cz/item/CS_URS_2021_01/171251201" TargetMode="External" /><Relationship Id="rId9" Type="http://schemas.openxmlformats.org/officeDocument/2006/relationships/hyperlink" Target="https://podminky.urs.cz/item/CS_URS_2021_01/171201221" TargetMode="External" /><Relationship Id="rId10" Type="http://schemas.openxmlformats.org/officeDocument/2006/relationships/hyperlink" Target="https://podminky.urs.cz/item/CS_URS_2021_01/175111101" TargetMode="External" /><Relationship Id="rId11" Type="http://schemas.openxmlformats.org/officeDocument/2006/relationships/hyperlink" Target="https://podminky.urs.cz/item/CS_URS_2021_01/58337344" TargetMode="External" /><Relationship Id="rId12" Type="http://schemas.openxmlformats.org/officeDocument/2006/relationships/hyperlink" Target="https://podminky.urs.cz/item/CS_URS_2021_01/273313611" TargetMode="External" /><Relationship Id="rId13" Type="http://schemas.openxmlformats.org/officeDocument/2006/relationships/hyperlink" Target="https://podminky.urs.cz/item/CS_URS_2021_01/451573111" TargetMode="External" /><Relationship Id="rId14" Type="http://schemas.openxmlformats.org/officeDocument/2006/relationships/hyperlink" Target="https://podminky.urs.cz/item/CS_URS_2021_01/632452441" TargetMode="External" /><Relationship Id="rId15" Type="http://schemas.openxmlformats.org/officeDocument/2006/relationships/hyperlink" Target="https://podminky.urs.cz/item/CS_URS_2021_01/965043331" TargetMode="External" /><Relationship Id="rId16" Type="http://schemas.openxmlformats.org/officeDocument/2006/relationships/hyperlink" Target="https://podminky.urs.cz/item/CS_URS_2021_01/965049112" TargetMode="External" /><Relationship Id="rId17" Type="http://schemas.openxmlformats.org/officeDocument/2006/relationships/hyperlink" Target="https://podminky.urs.cz/item/CS_URS_2021_01/965082932" TargetMode="External" /><Relationship Id="rId18" Type="http://schemas.openxmlformats.org/officeDocument/2006/relationships/hyperlink" Target="https://podminky.urs.cz/item/CS_URS_2021_01/965082933" TargetMode="External" /><Relationship Id="rId19" Type="http://schemas.openxmlformats.org/officeDocument/2006/relationships/hyperlink" Target="https://podminky.urs.cz/item/CS_URS_2021_01/997013211" TargetMode="External" /><Relationship Id="rId20" Type="http://schemas.openxmlformats.org/officeDocument/2006/relationships/hyperlink" Target="https://podminky.urs.cz/item/CS_URS_2021_01/997013501" TargetMode="External" /><Relationship Id="rId21" Type="http://schemas.openxmlformats.org/officeDocument/2006/relationships/hyperlink" Target="https://podminky.urs.cz/item/CS_URS_2021_01/997013509" TargetMode="External" /><Relationship Id="rId22" Type="http://schemas.openxmlformats.org/officeDocument/2006/relationships/hyperlink" Target="https://podminky.urs.cz/item/CS_URS_2021_01/997013602" TargetMode="External" /><Relationship Id="rId23" Type="http://schemas.openxmlformats.org/officeDocument/2006/relationships/hyperlink" Target="https://podminky.urs.cz/item/CS_URS_2021_01/997013655" TargetMode="External" /><Relationship Id="rId24" Type="http://schemas.openxmlformats.org/officeDocument/2006/relationships/hyperlink" Target="https://podminky.urs.cz/item/CS_URS_2021_01/998018001" TargetMode="External" /><Relationship Id="rId25" Type="http://schemas.openxmlformats.org/officeDocument/2006/relationships/hyperlink" Target="https://podminky.urs.cz/item/CS_URS_2021_01/711113115" TargetMode="External" /><Relationship Id="rId26" Type="http://schemas.openxmlformats.org/officeDocument/2006/relationships/hyperlink" Target="https://podminky.urs.cz/item/CS_URS_2021_01/998711101" TargetMode="External" /><Relationship Id="rId27" Type="http://schemas.openxmlformats.org/officeDocument/2006/relationships/hyperlink" Target="https://podminky.urs.cz/item/CS_URS_2021_01/998711181" TargetMode="External" /><Relationship Id="rId28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3254000" TargetMode="External" /><Relationship Id="rId2" Type="http://schemas.openxmlformats.org/officeDocument/2006/relationships/hyperlink" Target="https://podminky.urs.cz/item/CS_URS_2021_02/032002000" TargetMode="External" /><Relationship Id="rId3" Type="http://schemas.openxmlformats.org/officeDocument/2006/relationships/hyperlink" Target="https://podminky.urs.cz/item/CS_URS_2021_02/034002000" TargetMode="External" /><Relationship Id="rId4" Type="http://schemas.openxmlformats.org/officeDocument/2006/relationships/hyperlink" Target="https://podminky.urs.cz/item/CS_URS_2021_02/034503000" TargetMode="External" /><Relationship Id="rId5" Type="http://schemas.openxmlformats.org/officeDocument/2006/relationships/hyperlink" Target="https://podminky.urs.cz/item/CS_URS_2021_02/041403000" TargetMode="External" /><Relationship Id="rId6" Type="http://schemas.openxmlformats.org/officeDocument/2006/relationships/hyperlink" Target="https://podminky.urs.cz/item/CS_URS_2021_02/042503000" TargetMode="External" /><Relationship Id="rId7" Type="http://schemas.openxmlformats.org/officeDocument/2006/relationships/hyperlink" Target="https://podminky.urs.cz/item/CS_URS_2021_02/065002000" TargetMode="External" /><Relationship Id="rId8" Type="http://schemas.openxmlformats.org/officeDocument/2006/relationships/hyperlink" Target="https://podminky.urs.cz/item/CS_URS_2021_02/090001000" TargetMode="External" /><Relationship Id="rId9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62031132" TargetMode="External" /><Relationship Id="rId2" Type="http://schemas.openxmlformats.org/officeDocument/2006/relationships/hyperlink" Target="https://podminky.urs.cz/item/CS_URS_2021_02/962042320" TargetMode="External" /><Relationship Id="rId3" Type="http://schemas.openxmlformats.org/officeDocument/2006/relationships/hyperlink" Target="https://podminky.urs.cz/item/CS_URS_2021_02/965045111" TargetMode="External" /><Relationship Id="rId4" Type="http://schemas.openxmlformats.org/officeDocument/2006/relationships/hyperlink" Target="https://podminky.urs.cz/item/CS_URS_2021_02/965045113" TargetMode="External" /><Relationship Id="rId5" Type="http://schemas.openxmlformats.org/officeDocument/2006/relationships/hyperlink" Target="https://podminky.urs.cz/item/CS_URS_2021_02/965081212" TargetMode="External" /><Relationship Id="rId6" Type="http://schemas.openxmlformats.org/officeDocument/2006/relationships/hyperlink" Target="https://podminky.urs.cz/item/CS_URS_2021_02/965081213" TargetMode="External" /><Relationship Id="rId7" Type="http://schemas.openxmlformats.org/officeDocument/2006/relationships/hyperlink" Target="https://podminky.urs.cz/item/CS_URS_2021_02/968072455" TargetMode="External" /><Relationship Id="rId8" Type="http://schemas.openxmlformats.org/officeDocument/2006/relationships/hyperlink" Target="https://podminky.urs.cz/item/CS_URS_2021_02/978059541" TargetMode="External" /><Relationship Id="rId9" Type="http://schemas.openxmlformats.org/officeDocument/2006/relationships/hyperlink" Target="https://podminky.urs.cz/item/CS_URS_2021_02/997013212" TargetMode="External" /><Relationship Id="rId10" Type="http://schemas.openxmlformats.org/officeDocument/2006/relationships/hyperlink" Target="https://podminky.urs.cz/item/CS_URS_2021_02/997013501" TargetMode="External" /><Relationship Id="rId11" Type="http://schemas.openxmlformats.org/officeDocument/2006/relationships/hyperlink" Target="https://podminky.urs.cz/item/CS_URS_2021_02/997013509" TargetMode="External" /><Relationship Id="rId12" Type="http://schemas.openxmlformats.org/officeDocument/2006/relationships/hyperlink" Target="https://podminky.urs.cz/item/CS_URS_2021_02/997013601" TargetMode="External" /><Relationship Id="rId13" Type="http://schemas.openxmlformats.org/officeDocument/2006/relationships/hyperlink" Target="https://podminky.urs.cz/item/CS_URS_2021_02/997013603" TargetMode="External" /><Relationship Id="rId14" Type="http://schemas.openxmlformats.org/officeDocument/2006/relationships/hyperlink" Target="https://podminky.urs.cz/item/CS_URS_2021_02/997013607" TargetMode="External" /><Relationship Id="rId15" Type="http://schemas.openxmlformats.org/officeDocument/2006/relationships/hyperlink" Target="https://podminky.urs.cz/item/CS_URS_2021_02/997013631" TargetMode="External" /><Relationship Id="rId16" Type="http://schemas.openxmlformats.org/officeDocument/2006/relationships/hyperlink" Target="https://podminky.urs.cz/item/CS_URS_2021_02/997013811" TargetMode="External" /><Relationship Id="rId17" Type="http://schemas.openxmlformats.org/officeDocument/2006/relationships/hyperlink" Target="https://podminky.urs.cz/item/CS_URS_2021_02/997013813" TargetMode="External" /><Relationship Id="rId18" Type="http://schemas.openxmlformats.org/officeDocument/2006/relationships/hyperlink" Target="https://podminky.urs.cz/item/CS_URS_2021_02/725110811" TargetMode="External" /><Relationship Id="rId19" Type="http://schemas.openxmlformats.org/officeDocument/2006/relationships/hyperlink" Target="https://podminky.urs.cz/item/CS_URS_2021_02/725210821" TargetMode="External" /><Relationship Id="rId20" Type="http://schemas.openxmlformats.org/officeDocument/2006/relationships/hyperlink" Target="https://podminky.urs.cz/item/CS_URS_2021_02/725330840" TargetMode="External" /><Relationship Id="rId21" Type="http://schemas.openxmlformats.org/officeDocument/2006/relationships/hyperlink" Target="https://podminky.urs.cz/item/CS_URS_2021_02/725820801" TargetMode="External" /><Relationship Id="rId22" Type="http://schemas.openxmlformats.org/officeDocument/2006/relationships/hyperlink" Target="https://podminky.urs.cz/item/CS_URS_2021_02/725820802" TargetMode="External" /><Relationship Id="rId23" Type="http://schemas.openxmlformats.org/officeDocument/2006/relationships/hyperlink" Target="https://podminky.urs.cz/item/CS_URS_2021_02/725850800" TargetMode="External" /><Relationship Id="rId24" Type="http://schemas.openxmlformats.org/officeDocument/2006/relationships/hyperlink" Target="https://podminky.urs.cz/item/CS_URS_2021_02/766691914" TargetMode="External" /><Relationship Id="rId25" Type="http://schemas.openxmlformats.org/officeDocument/2006/relationships/hyperlink" Target="https://podminky.urs.cz/item/CS_URS_2021_02/998766102" TargetMode="External" /><Relationship Id="rId26" Type="http://schemas.openxmlformats.org/officeDocument/2006/relationships/hyperlink" Target="https://podminky.urs.cz/item/CS_URS_2021_02/998766181" TargetMode="External" /><Relationship Id="rId27" Type="http://schemas.openxmlformats.org/officeDocument/2006/relationships/hyperlink" Target="https://podminky.urs.cz/item/CS_URS_2021_02/776201812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62031132" TargetMode="External" /><Relationship Id="rId2" Type="http://schemas.openxmlformats.org/officeDocument/2006/relationships/hyperlink" Target="https://podminky.urs.cz/item/CS_URS_2021_02/962042320" TargetMode="External" /><Relationship Id="rId3" Type="http://schemas.openxmlformats.org/officeDocument/2006/relationships/hyperlink" Target="https://podminky.urs.cz/item/CS_URS_2021_02/965045111" TargetMode="External" /><Relationship Id="rId4" Type="http://schemas.openxmlformats.org/officeDocument/2006/relationships/hyperlink" Target="https://podminky.urs.cz/item/CS_URS_2021_02/965045113" TargetMode="External" /><Relationship Id="rId5" Type="http://schemas.openxmlformats.org/officeDocument/2006/relationships/hyperlink" Target="https://podminky.urs.cz/item/CS_URS_2021_02/965081212" TargetMode="External" /><Relationship Id="rId6" Type="http://schemas.openxmlformats.org/officeDocument/2006/relationships/hyperlink" Target="https://podminky.urs.cz/item/CS_URS_2021_02/965081213" TargetMode="External" /><Relationship Id="rId7" Type="http://schemas.openxmlformats.org/officeDocument/2006/relationships/hyperlink" Target="https://podminky.urs.cz/item/CS_URS_2021_02/968072455" TargetMode="External" /><Relationship Id="rId8" Type="http://schemas.openxmlformats.org/officeDocument/2006/relationships/hyperlink" Target="https://podminky.urs.cz/item/CS_URS_2021_02/978059541" TargetMode="External" /><Relationship Id="rId9" Type="http://schemas.openxmlformats.org/officeDocument/2006/relationships/hyperlink" Target="https://podminky.urs.cz/item/CS_URS_2021_02/997013212" TargetMode="External" /><Relationship Id="rId10" Type="http://schemas.openxmlformats.org/officeDocument/2006/relationships/hyperlink" Target="https://podminky.urs.cz/item/CS_URS_2021_02/997013501" TargetMode="External" /><Relationship Id="rId11" Type="http://schemas.openxmlformats.org/officeDocument/2006/relationships/hyperlink" Target="https://podminky.urs.cz/item/CS_URS_2021_02/997013509" TargetMode="External" /><Relationship Id="rId12" Type="http://schemas.openxmlformats.org/officeDocument/2006/relationships/hyperlink" Target="https://podminky.urs.cz/item/CS_URS_2021_02/997013601" TargetMode="External" /><Relationship Id="rId13" Type="http://schemas.openxmlformats.org/officeDocument/2006/relationships/hyperlink" Target="https://podminky.urs.cz/item/CS_URS_2021_02/997013603" TargetMode="External" /><Relationship Id="rId14" Type="http://schemas.openxmlformats.org/officeDocument/2006/relationships/hyperlink" Target="https://podminky.urs.cz/item/CS_URS_2021_02/997013607" TargetMode="External" /><Relationship Id="rId15" Type="http://schemas.openxmlformats.org/officeDocument/2006/relationships/hyperlink" Target="https://podminky.urs.cz/item/CS_URS_2021_02/997013631" TargetMode="External" /><Relationship Id="rId16" Type="http://schemas.openxmlformats.org/officeDocument/2006/relationships/hyperlink" Target="https://podminky.urs.cz/item/CS_URS_2021_02/997013811" TargetMode="External" /><Relationship Id="rId17" Type="http://schemas.openxmlformats.org/officeDocument/2006/relationships/hyperlink" Target="https://podminky.urs.cz/item/CS_URS_2021_02/997013813" TargetMode="External" /><Relationship Id="rId18" Type="http://schemas.openxmlformats.org/officeDocument/2006/relationships/hyperlink" Target="https://podminky.urs.cz/item/CS_URS_2021_02/725110811" TargetMode="External" /><Relationship Id="rId19" Type="http://schemas.openxmlformats.org/officeDocument/2006/relationships/hyperlink" Target="https://podminky.urs.cz/item/CS_URS_2021_02/725210821" TargetMode="External" /><Relationship Id="rId20" Type="http://schemas.openxmlformats.org/officeDocument/2006/relationships/hyperlink" Target="https://podminky.urs.cz/item/CS_URS_2021_02/725330840" TargetMode="External" /><Relationship Id="rId21" Type="http://schemas.openxmlformats.org/officeDocument/2006/relationships/hyperlink" Target="https://podminky.urs.cz/item/CS_URS_2021_02/725820801" TargetMode="External" /><Relationship Id="rId22" Type="http://schemas.openxmlformats.org/officeDocument/2006/relationships/hyperlink" Target="https://podminky.urs.cz/item/CS_URS_2021_02/725820802" TargetMode="External" /><Relationship Id="rId23" Type="http://schemas.openxmlformats.org/officeDocument/2006/relationships/hyperlink" Target="https://podminky.urs.cz/item/CS_URS_2021_02/725850800" TargetMode="External" /><Relationship Id="rId24" Type="http://schemas.openxmlformats.org/officeDocument/2006/relationships/hyperlink" Target="https://podminky.urs.cz/item/CS_URS_2021_02/766691914" TargetMode="External" /><Relationship Id="rId25" Type="http://schemas.openxmlformats.org/officeDocument/2006/relationships/hyperlink" Target="https://podminky.urs.cz/item/CS_URS_2021_02/998766102" TargetMode="External" /><Relationship Id="rId26" Type="http://schemas.openxmlformats.org/officeDocument/2006/relationships/hyperlink" Target="https://podminky.urs.cz/item/CS_URS_2021_02/998766181" TargetMode="External" /><Relationship Id="rId27" Type="http://schemas.openxmlformats.org/officeDocument/2006/relationships/hyperlink" Target="https://podminky.urs.cz/item/CS_URS_2021_02/776201812" TargetMode="External" /><Relationship Id="rId2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62031132" TargetMode="External" /><Relationship Id="rId2" Type="http://schemas.openxmlformats.org/officeDocument/2006/relationships/hyperlink" Target="https://podminky.urs.cz/item/CS_URS_2021_02/962042320" TargetMode="External" /><Relationship Id="rId3" Type="http://schemas.openxmlformats.org/officeDocument/2006/relationships/hyperlink" Target="https://podminky.urs.cz/item/CS_URS_2021_02/965045111" TargetMode="External" /><Relationship Id="rId4" Type="http://schemas.openxmlformats.org/officeDocument/2006/relationships/hyperlink" Target="https://podminky.urs.cz/item/CS_URS_2021_02/965045113" TargetMode="External" /><Relationship Id="rId5" Type="http://schemas.openxmlformats.org/officeDocument/2006/relationships/hyperlink" Target="https://podminky.urs.cz/item/CS_URS_2021_02/965081212" TargetMode="External" /><Relationship Id="rId6" Type="http://schemas.openxmlformats.org/officeDocument/2006/relationships/hyperlink" Target="https://podminky.urs.cz/item/CS_URS_2021_02/965081213" TargetMode="External" /><Relationship Id="rId7" Type="http://schemas.openxmlformats.org/officeDocument/2006/relationships/hyperlink" Target="https://podminky.urs.cz/item/CS_URS_2021_02/968072455" TargetMode="External" /><Relationship Id="rId8" Type="http://schemas.openxmlformats.org/officeDocument/2006/relationships/hyperlink" Target="https://podminky.urs.cz/item/CS_URS_2021_02/978059541" TargetMode="External" /><Relationship Id="rId9" Type="http://schemas.openxmlformats.org/officeDocument/2006/relationships/hyperlink" Target="https://podminky.urs.cz/item/CS_URS_2021_02/997013212" TargetMode="External" /><Relationship Id="rId10" Type="http://schemas.openxmlformats.org/officeDocument/2006/relationships/hyperlink" Target="https://podminky.urs.cz/item/CS_URS_2021_02/997013501" TargetMode="External" /><Relationship Id="rId11" Type="http://schemas.openxmlformats.org/officeDocument/2006/relationships/hyperlink" Target="https://podminky.urs.cz/item/CS_URS_2021_02/997013509" TargetMode="External" /><Relationship Id="rId12" Type="http://schemas.openxmlformats.org/officeDocument/2006/relationships/hyperlink" Target="https://podminky.urs.cz/item/CS_URS_2021_02/997013601" TargetMode="External" /><Relationship Id="rId13" Type="http://schemas.openxmlformats.org/officeDocument/2006/relationships/hyperlink" Target="https://podminky.urs.cz/item/CS_URS_2021_02/997013603" TargetMode="External" /><Relationship Id="rId14" Type="http://schemas.openxmlformats.org/officeDocument/2006/relationships/hyperlink" Target="https://podminky.urs.cz/item/CS_URS_2021_02/997013607" TargetMode="External" /><Relationship Id="rId15" Type="http://schemas.openxmlformats.org/officeDocument/2006/relationships/hyperlink" Target="https://podminky.urs.cz/item/CS_URS_2021_02/997013631" TargetMode="External" /><Relationship Id="rId16" Type="http://schemas.openxmlformats.org/officeDocument/2006/relationships/hyperlink" Target="https://podminky.urs.cz/item/CS_URS_2021_02/997013811" TargetMode="External" /><Relationship Id="rId17" Type="http://schemas.openxmlformats.org/officeDocument/2006/relationships/hyperlink" Target="https://podminky.urs.cz/item/CS_URS_2021_02/997013813" TargetMode="External" /><Relationship Id="rId18" Type="http://schemas.openxmlformats.org/officeDocument/2006/relationships/hyperlink" Target="https://podminky.urs.cz/item/CS_URS_2021_02/725110811" TargetMode="External" /><Relationship Id="rId19" Type="http://schemas.openxmlformats.org/officeDocument/2006/relationships/hyperlink" Target="https://podminky.urs.cz/item/CS_URS_2021_02/725210821" TargetMode="External" /><Relationship Id="rId20" Type="http://schemas.openxmlformats.org/officeDocument/2006/relationships/hyperlink" Target="https://podminky.urs.cz/item/CS_URS_2021_02/725330840" TargetMode="External" /><Relationship Id="rId21" Type="http://schemas.openxmlformats.org/officeDocument/2006/relationships/hyperlink" Target="https://podminky.urs.cz/item/CS_URS_2021_02/725820801" TargetMode="External" /><Relationship Id="rId22" Type="http://schemas.openxmlformats.org/officeDocument/2006/relationships/hyperlink" Target="https://podminky.urs.cz/item/CS_URS_2021_02/725820802" TargetMode="External" /><Relationship Id="rId23" Type="http://schemas.openxmlformats.org/officeDocument/2006/relationships/hyperlink" Target="https://podminky.urs.cz/item/CS_URS_2021_02/725850800" TargetMode="External" /><Relationship Id="rId24" Type="http://schemas.openxmlformats.org/officeDocument/2006/relationships/hyperlink" Target="https://podminky.urs.cz/item/CS_URS_2021_02/766691914" TargetMode="External" /><Relationship Id="rId25" Type="http://schemas.openxmlformats.org/officeDocument/2006/relationships/hyperlink" Target="https://podminky.urs.cz/item/CS_URS_2021_02/998766102" TargetMode="External" /><Relationship Id="rId26" Type="http://schemas.openxmlformats.org/officeDocument/2006/relationships/hyperlink" Target="https://podminky.urs.cz/item/CS_URS_2021_02/998766181" TargetMode="External" /><Relationship Id="rId27" Type="http://schemas.openxmlformats.org/officeDocument/2006/relationships/hyperlink" Target="https://podminky.urs.cz/item/CS_URS_2021_02/776201812" TargetMode="External" /><Relationship Id="rId2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46272236" TargetMode="External" /><Relationship Id="rId2" Type="http://schemas.openxmlformats.org/officeDocument/2006/relationships/hyperlink" Target="https://podminky.urs.cz/item/CS_URS_2021_02/612142001" TargetMode="External" /><Relationship Id="rId3" Type="http://schemas.openxmlformats.org/officeDocument/2006/relationships/hyperlink" Target="https://podminky.urs.cz/item/CS_URS_2021_02/612311131" TargetMode="External" /><Relationship Id="rId4" Type="http://schemas.openxmlformats.org/officeDocument/2006/relationships/hyperlink" Target="https://podminky.urs.cz/item/CS_URS_2021_02/619995001" TargetMode="External" /><Relationship Id="rId5" Type="http://schemas.openxmlformats.org/officeDocument/2006/relationships/hyperlink" Target="https://podminky.urs.cz/item/CS_URS_2021_02/632450133" TargetMode="External" /><Relationship Id="rId6" Type="http://schemas.openxmlformats.org/officeDocument/2006/relationships/hyperlink" Target="https://podminky.urs.cz/item/CS_URS_2021_02/642942611" TargetMode="External" /><Relationship Id="rId7" Type="http://schemas.openxmlformats.org/officeDocument/2006/relationships/hyperlink" Target="https://podminky.urs.cz/item/CS_URS_2021_02/55331430" TargetMode="External" /><Relationship Id="rId8" Type="http://schemas.openxmlformats.org/officeDocument/2006/relationships/hyperlink" Target="https://podminky.urs.cz/item/CS_URS_2021_02/55331432" TargetMode="External" /><Relationship Id="rId9" Type="http://schemas.openxmlformats.org/officeDocument/2006/relationships/hyperlink" Target="https://podminky.urs.cz/item/CS_URS_2021_02/949101111" TargetMode="External" /><Relationship Id="rId10" Type="http://schemas.openxmlformats.org/officeDocument/2006/relationships/hyperlink" Target="https://podminky.urs.cz/item/CS_URS_2021_02/952902121" TargetMode="External" /><Relationship Id="rId11" Type="http://schemas.openxmlformats.org/officeDocument/2006/relationships/hyperlink" Target="https://podminky.urs.cz/item/CS_URS_2021_02/952901111" TargetMode="External" /><Relationship Id="rId12" Type="http://schemas.openxmlformats.org/officeDocument/2006/relationships/hyperlink" Target="https://podminky.urs.cz/item/CS_URS_2021_02/998018002" TargetMode="External" /><Relationship Id="rId13" Type="http://schemas.openxmlformats.org/officeDocument/2006/relationships/hyperlink" Target="https://podminky.urs.cz/item/CS_URS_2021_02/711113117" TargetMode="External" /><Relationship Id="rId14" Type="http://schemas.openxmlformats.org/officeDocument/2006/relationships/hyperlink" Target="https://podminky.urs.cz/item/CS_URS_2021_02/998711102" TargetMode="External" /><Relationship Id="rId15" Type="http://schemas.openxmlformats.org/officeDocument/2006/relationships/hyperlink" Target="https://podminky.urs.cz/item/CS_URS_2021_02/998711181" TargetMode="External" /><Relationship Id="rId16" Type="http://schemas.openxmlformats.org/officeDocument/2006/relationships/hyperlink" Target="https://podminky.urs.cz/item/CS_URS_2021_02/763111717" TargetMode="External" /><Relationship Id="rId17" Type="http://schemas.openxmlformats.org/officeDocument/2006/relationships/hyperlink" Target="https://podminky.urs.cz/item/CS_URS_2021_02/763111771" TargetMode="External" /><Relationship Id="rId18" Type="http://schemas.openxmlformats.org/officeDocument/2006/relationships/hyperlink" Target="https://podminky.urs.cz/item/CS_URS_2021_02/763121426" TargetMode="External" /><Relationship Id="rId19" Type="http://schemas.openxmlformats.org/officeDocument/2006/relationships/hyperlink" Target="https://podminky.urs.cz/item/CS_URS_2021_02/763411216" TargetMode="External" /><Relationship Id="rId20" Type="http://schemas.openxmlformats.org/officeDocument/2006/relationships/hyperlink" Target="https://podminky.urs.cz/item/CS_URS_2021_02/998763302" TargetMode="External" /><Relationship Id="rId21" Type="http://schemas.openxmlformats.org/officeDocument/2006/relationships/hyperlink" Target="https://podminky.urs.cz/item/CS_URS_2021_02/998763381" TargetMode="External" /><Relationship Id="rId22" Type="http://schemas.openxmlformats.org/officeDocument/2006/relationships/hyperlink" Target="https://podminky.urs.cz/item/CS_URS_2021_01/76649210.R" TargetMode="External" /><Relationship Id="rId23" Type="http://schemas.openxmlformats.org/officeDocument/2006/relationships/hyperlink" Target="https://podminky.urs.cz/item/CS_URS_2021_02/766660001" TargetMode="External" /><Relationship Id="rId24" Type="http://schemas.openxmlformats.org/officeDocument/2006/relationships/hyperlink" Target="https://podminky.urs.cz/item/CS_URS_2021_02/61162074" TargetMode="External" /><Relationship Id="rId25" Type="http://schemas.openxmlformats.org/officeDocument/2006/relationships/hyperlink" Target="https://podminky.urs.cz/item/CS_URS_2021_02/61162072" TargetMode="External" /><Relationship Id="rId26" Type="http://schemas.openxmlformats.org/officeDocument/2006/relationships/hyperlink" Target="https://podminky.urs.cz/item/CS_URS_2021_02/766660729" TargetMode="External" /><Relationship Id="rId27" Type="http://schemas.openxmlformats.org/officeDocument/2006/relationships/hyperlink" Target="https://podminky.urs.cz/item/CS_URS_2021_02/54914622" TargetMode="External" /><Relationship Id="rId28" Type="http://schemas.openxmlformats.org/officeDocument/2006/relationships/hyperlink" Target="https://podminky.urs.cz/item/CS_URS_2021_02/998766102" TargetMode="External" /><Relationship Id="rId29" Type="http://schemas.openxmlformats.org/officeDocument/2006/relationships/hyperlink" Target="https://podminky.urs.cz/item/CS_URS_2021_02/998766181" TargetMode="External" /><Relationship Id="rId30" Type="http://schemas.openxmlformats.org/officeDocument/2006/relationships/hyperlink" Target="https://podminky.urs.cz/item/CS_URS_2021_02/771121011" TargetMode="External" /><Relationship Id="rId31" Type="http://schemas.openxmlformats.org/officeDocument/2006/relationships/hyperlink" Target="https://podminky.urs.cz/item/CS_URS_2021_02/771151012" TargetMode="External" /><Relationship Id="rId32" Type="http://schemas.openxmlformats.org/officeDocument/2006/relationships/hyperlink" Target="https://podminky.urs.cz/item/CS_URS_2021_02/771474111" TargetMode="External" /><Relationship Id="rId33" Type="http://schemas.openxmlformats.org/officeDocument/2006/relationships/hyperlink" Target="https://podminky.urs.cz/item/CS_URS_2021_02/59761433" TargetMode="External" /><Relationship Id="rId34" Type="http://schemas.openxmlformats.org/officeDocument/2006/relationships/hyperlink" Target="https://podminky.urs.cz/item/CS_URS_2021_02/771574263" TargetMode="External" /><Relationship Id="rId35" Type="http://schemas.openxmlformats.org/officeDocument/2006/relationships/hyperlink" Target="https://podminky.urs.cz/item/CS_URS_2021_02/59761409" TargetMode="External" /><Relationship Id="rId36" Type="http://schemas.openxmlformats.org/officeDocument/2006/relationships/hyperlink" Target="https://podminky.urs.cz/item/CS_URS_2021_02/771577111" TargetMode="External" /><Relationship Id="rId37" Type="http://schemas.openxmlformats.org/officeDocument/2006/relationships/hyperlink" Target="https://podminky.urs.cz/item/CS_URS_2021_02/771577114" TargetMode="External" /><Relationship Id="rId38" Type="http://schemas.openxmlformats.org/officeDocument/2006/relationships/hyperlink" Target="https://podminky.urs.cz/item/CS_URS_2021_02/998771102" TargetMode="External" /><Relationship Id="rId39" Type="http://schemas.openxmlformats.org/officeDocument/2006/relationships/hyperlink" Target="https://podminky.urs.cz/item/CS_URS_2021_02/998771181" TargetMode="External" /><Relationship Id="rId40" Type="http://schemas.openxmlformats.org/officeDocument/2006/relationships/hyperlink" Target="https://podminky.urs.cz/item/CS_URS_2021_02/775429121" TargetMode="External" /><Relationship Id="rId41" Type="http://schemas.openxmlformats.org/officeDocument/2006/relationships/hyperlink" Target="https://podminky.urs.cz/item/CS_URS_2021_02/55343119" TargetMode="External" /><Relationship Id="rId42" Type="http://schemas.openxmlformats.org/officeDocument/2006/relationships/hyperlink" Target="https://podminky.urs.cz/item/CS_URS_2021_02/776111112" TargetMode="External" /><Relationship Id="rId43" Type="http://schemas.openxmlformats.org/officeDocument/2006/relationships/hyperlink" Target="https://podminky.urs.cz/item/CS_URS_2021_02/776111311" TargetMode="External" /><Relationship Id="rId44" Type="http://schemas.openxmlformats.org/officeDocument/2006/relationships/hyperlink" Target="https://podminky.urs.cz/item/CS_URS_2021_02/776121111" TargetMode="External" /><Relationship Id="rId45" Type="http://schemas.openxmlformats.org/officeDocument/2006/relationships/hyperlink" Target="https://podminky.urs.cz/item/CS_URS_2021_02/776141112" TargetMode="External" /><Relationship Id="rId46" Type="http://schemas.openxmlformats.org/officeDocument/2006/relationships/hyperlink" Target="https://podminky.urs.cz/item/CS_URS_2021_02/776221111" TargetMode="External" /><Relationship Id="rId47" Type="http://schemas.openxmlformats.org/officeDocument/2006/relationships/hyperlink" Target="https://podminky.urs.cz/item/CS_URS_2021_02/28412245" TargetMode="External" /><Relationship Id="rId48" Type="http://schemas.openxmlformats.org/officeDocument/2006/relationships/hyperlink" Target="https://podminky.urs.cz/item/CS_URS_2021_02/776421111" TargetMode="External" /><Relationship Id="rId49" Type="http://schemas.openxmlformats.org/officeDocument/2006/relationships/hyperlink" Target="https://podminky.urs.cz/item/CS_URS_2021_02/28411009" TargetMode="External" /><Relationship Id="rId50" Type="http://schemas.openxmlformats.org/officeDocument/2006/relationships/hyperlink" Target="https://podminky.urs.cz/item/CS_URS_2021_02/776991121" TargetMode="External" /><Relationship Id="rId51" Type="http://schemas.openxmlformats.org/officeDocument/2006/relationships/hyperlink" Target="https://podminky.urs.cz/item/CS_URS_2021_02/998776102" TargetMode="External" /><Relationship Id="rId52" Type="http://schemas.openxmlformats.org/officeDocument/2006/relationships/hyperlink" Target="https://podminky.urs.cz/item/CS_URS_2021_02/998776181" TargetMode="External" /><Relationship Id="rId53" Type="http://schemas.openxmlformats.org/officeDocument/2006/relationships/hyperlink" Target="https://podminky.urs.cz/item/CS_URS_2021_02/781111011" TargetMode="External" /><Relationship Id="rId54" Type="http://schemas.openxmlformats.org/officeDocument/2006/relationships/hyperlink" Target="https://podminky.urs.cz/item/CS_URS_2021_02/781121011" TargetMode="External" /><Relationship Id="rId55" Type="http://schemas.openxmlformats.org/officeDocument/2006/relationships/hyperlink" Target="https://podminky.urs.cz/item/CS_URS_2021_02/781151031" TargetMode="External" /><Relationship Id="rId56" Type="http://schemas.openxmlformats.org/officeDocument/2006/relationships/hyperlink" Target="https://podminky.urs.cz/item/CS_URS_2021_02/781474114" TargetMode="External" /><Relationship Id="rId57" Type="http://schemas.openxmlformats.org/officeDocument/2006/relationships/hyperlink" Target="https://podminky.urs.cz/item/CS_URS_2021_02/59761040" TargetMode="External" /><Relationship Id="rId58" Type="http://schemas.openxmlformats.org/officeDocument/2006/relationships/hyperlink" Target="https://podminky.urs.cz/item/CS_URS_2021_02/781479196" TargetMode="External" /><Relationship Id="rId59" Type="http://schemas.openxmlformats.org/officeDocument/2006/relationships/hyperlink" Target="https://podminky.urs.cz/item/CS_URS_2021_02/781491011" TargetMode="External" /><Relationship Id="rId60" Type="http://schemas.openxmlformats.org/officeDocument/2006/relationships/hyperlink" Target="https://podminky.urs.cz/item/CS_URS_2021_02/63465124" TargetMode="External" /><Relationship Id="rId61" Type="http://schemas.openxmlformats.org/officeDocument/2006/relationships/hyperlink" Target="https://podminky.urs.cz/item/CS_URS_2021_02/998781102" TargetMode="External" /><Relationship Id="rId62" Type="http://schemas.openxmlformats.org/officeDocument/2006/relationships/hyperlink" Target="https://podminky.urs.cz/item/CS_URS_2021_02/998781181" TargetMode="External" /><Relationship Id="rId63" Type="http://schemas.openxmlformats.org/officeDocument/2006/relationships/hyperlink" Target="https://podminky.urs.cz/item/CS_URS_2021_02/784171101" TargetMode="External" /><Relationship Id="rId64" Type="http://schemas.openxmlformats.org/officeDocument/2006/relationships/hyperlink" Target="https://podminky.urs.cz/item/CS_URS_2021_02/581248440" TargetMode="External" /><Relationship Id="rId65" Type="http://schemas.openxmlformats.org/officeDocument/2006/relationships/hyperlink" Target="https://podminky.urs.cz/item/CS_URS_2021_02/784171111" TargetMode="External" /><Relationship Id="rId66" Type="http://schemas.openxmlformats.org/officeDocument/2006/relationships/hyperlink" Target="https://podminky.urs.cz/item/CS_URS_2021_02/581248440" TargetMode="External" /><Relationship Id="rId67" Type="http://schemas.openxmlformats.org/officeDocument/2006/relationships/hyperlink" Target="https://podminky.urs.cz/item/CS_URS_2021_02/784181111" TargetMode="External" /><Relationship Id="rId68" Type="http://schemas.openxmlformats.org/officeDocument/2006/relationships/hyperlink" Target="https://podminky.urs.cz/item/CS_URS_2021_02/784191005" TargetMode="External" /><Relationship Id="rId69" Type="http://schemas.openxmlformats.org/officeDocument/2006/relationships/hyperlink" Target="https://podminky.urs.cz/item/CS_URS_2021_02/784191007" TargetMode="External" /><Relationship Id="rId70" Type="http://schemas.openxmlformats.org/officeDocument/2006/relationships/hyperlink" Target="https://podminky.urs.cz/item/CS_URS_2021_02/784211101" TargetMode="External" /><Relationship Id="rId7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46272236" TargetMode="External" /><Relationship Id="rId2" Type="http://schemas.openxmlformats.org/officeDocument/2006/relationships/hyperlink" Target="https://podminky.urs.cz/item/CS_URS_2021_02/612142001" TargetMode="External" /><Relationship Id="rId3" Type="http://schemas.openxmlformats.org/officeDocument/2006/relationships/hyperlink" Target="https://podminky.urs.cz/item/CS_URS_2021_02/612311131" TargetMode="External" /><Relationship Id="rId4" Type="http://schemas.openxmlformats.org/officeDocument/2006/relationships/hyperlink" Target="https://podminky.urs.cz/item/CS_URS_2021_02/619995001" TargetMode="External" /><Relationship Id="rId5" Type="http://schemas.openxmlformats.org/officeDocument/2006/relationships/hyperlink" Target="https://podminky.urs.cz/item/CS_URS_2021_02/632450133" TargetMode="External" /><Relationship Id="rId6" Type="http://schemas.openxmlformats.org/officeDocument/2006/relationships/hyperlink" Target="https://podminky.urs.cz/item/CS_URS_2021_02/642942611" TargetMode="External" /><Relationship Id="rId7" Type="http://schemas.openxmlformats.org/officeDocument/2006/relationships/hyperlink" Target="https://podminky.urs.cz/item/CS_URS_2021_02/55331430" TargetMode="External" /><Relationship Id="rId8" Type="http://schemas.openxmlformats.org/officeDocument/2006/relationships/hyperlink" Target="https://podminky.urs.cz/item/CS_URS_2021_02/55331432" TargetMode="External" /><Relationship Id="rId9" Type="http://schemas.openxmlformats.org/officeDocument/2006/relationships/hyperlink" Target="https://podminky.urs.cz/item/CS_URS_2021_02/949101111" TargetMode="External" /><Relationship Id="rId10" Type="http://schemas.openxmlformats.org/officeDocument/2006/relationships/hyperlink" Target="https://podminky.urs.cz/item/CS_URS_2021_02/952902121" TargetMode="External" /><Relationship Id="rId11" Type="http://schemas.openxmlformats.org/officeDocument/2006/relationships/hyperlink" Target="https://podminky.urs.cz/item/CS_URS_2021_02/952901111" TargetMode="External" /><Relationship Id="rId12" Type="http://schemas.openxmlformats.org/officeDocument/2006/relationships/hyperlink" Target="https://podminky.urs.cz/item/CS_URS_2021_02/998018002" TargetMode="External" /><Relationship Id="rId13" Type="http://schemas.openxmlformats.org/officeDocument/2006/relationships/hyperlink" Target="https://podminky.urs.cz/item/CS_URS_2021_02/711113117" TargetMode="External" /><Relationship Id="rId14" Type="http://schemas.openxmlformats.org/officeDocument/2006/relationships/hyperlink" Target="https://podminky.urs.cz/item/CS_URS_2021_02/998711102" TargetMode="External" /><Relationship Id="rId15" Type="http://schemas.openxmlformats.org/officeDocument/2006/relationships/hyperlink" Target="https://podminky.urs.cz/item/CS_URS_2021_02/998711181" TargetMode="External" /><Relationship Id="rId16" Type="http://schemas.openxmlformats.org/officeDocument/2006/relationships/hyperlink" Target="https://podminky.urs.cz/item/CS_URS_2021_02/763121426" TargetMode="External" /><Relationship Id="rId17" Type="http://schemas.openxmlformats.org/officeDocument/2006/relationships/hyperlink" Target="https://podminky.urs.cz/item/CS_URS_2021_02/763111717" TargetMode="External" /><Relationship Id="rId18" Type="http://schemas.openxmlformats.org/officeDocument/2006/relationships/hyperlink" Target="https://podminky.urs.cz/item/CS_URS_2021_02/763111771" TargetMode="External" /><Relationship Id="rId19" Type="http://schemas.openxmlformats.org/officeDocument/2006/relationships/hyperlink" Target="https://podminky.urs.cz/item/CS_URS_2021_02/763121451" TargetMode="External" /><Relationship Id="rId20" Type="http://schemas.openxmlformats.org/officeDocument/2006/relationships/hyperlink" Target="https://podminky.urs.cz/item/CS_URS_2021_02/763411216" TargetMode="External" /><Relationship Id="rId21" Type="http://schemas.openxmlformats.org/officeDocument/2006/relationships/hyperlink" Target="https://podminky.urs.cz/item/CS_URS_2021_02/998763302" TargetMode="External" /><Relationship Id="rId22" Type="http://schemas.openxmlformats.org/officeDocument/2006/relationships/hyperlink" Target="https://podminky.urs.cz/item/CS_URS_2021_02/998763381" TargetMode="External" /><Relationship Id="rId23" Type="http://schemas.openxmlformats.org/officeDocument/2006/relationships/hyperlink" Target="https://podminky.urs.cz/item/CS_URS_2021_01/76649210.R" TargetMode="External" /><Relationship Id="rId24" Type="http://schemas.openxmlformats.org/officeDocument/2006/relationships/hyperlink" Target="https://podminky.urs.cz/item/CS_URS_2021_02/766660001" TargetMode="External" /><Relationship Id="rId25" Type="http://schemas.openxmlformats.org/officeDocument/2006/relationships/hyperlink" Target="https://podminky.urs.cz/item/CS_URS_2021_02/61162074" TargetMode="External" /><Relationship Id="rId26" Type="http://schemas.openxmlformats.org/officeDocument/2006/relationships/hyperlink" Target="https://podminky.urs.cz/item/CS_URS_2021_02/61162072" TargetMode="External" /><Relationship Id="rId27" Type="http://schemas.openxmlformats.org/officeDocument/2006/relationships/hyperlink" Target="https://podminky.urs.cz/item/CS_URS_2021_02/766660729" TargetMode="External" /><Relationship Id="rId28" Type="http://schemas.openxmlformats.org/officeDocument/2006/relationships/hyperlink" Target="https://podminky.urs.cz/item/CS_URS_2021_02/54914622" TargetMode="External" /><Relationship Id="rId29" Type="http://schemas.openxmlformats.org/officeDocument/2006/relationships/hyperlink" Target="https://podminky.urs.cz/item/CS_URS_2021_02/998766102" TargetMode="External" /><Relationship Id="rId30" Type="http://schemas.openxmlformats.org/officeDocument/2006/relationships/hyperlink" Target="https://podminky.urs.cz/item/CS_URS_2021_02/998766181" TargetMode="External" /><Relationship Id="rId31" Type="http://schemas.openxmlformats.org/officeDocument/2006/relationships/hyperlink" Target="https://podminky.urs.cz/item/CS_URS_2021_02/771121011" TargetMode="External" /><Relationship Id="rId32" Type="http://schemas.openxmlformats.org/officeDocument/2006/relationships/hyperlink" Target="https://podminky.urs.cz/item/CS_URS_2021_02/771151012" TargetMode="External" /><Relationship Id="rId33" Type="http://schemas.openxmlformats.org/officeDocument/2006/relationships/hyperlink" Target="https://podminky.urs.cz/item/CS_URS_2021_02/771474111" TargetMode="External" /><Relationship Id="rId34" Type="http://schemas.openxmlformats.org/officeDocument/2006/relationships/hyperlink" Target="https://podminky.urs.cz/item/CS_URS_2021_02/59761433" TargetMode="External" /><Relationship Id="rId35" Type="http://schemas.openxmlformats.org/officeDocument/2006/relationships/hyperlink" Target="https://podminky.urs.cz/item/CS_URS_2021_02/771574263" TargetMode="External" /><Relationship Id="rId36" Type="http://schemas.openxmlformats.org/officeDocument/2006/relationships/hyperlink" Target="https://podminky.urs.cz/item/CS_URS_2021_02/59761409" TargetMode="External" /><Relationship Id="rId37" Type="http://schemas.openxmlformats.org/officeDocument/2006/relationships/hyperlink" Target="https://podminky.urs.cz/item/CS_URS_2021_02/771577111" TargetMode="External" /><Relationship Id="rId38" Type="http://schemas.openxmlformats.org/officeDocument/2006/relationships/hyperlink" Target="https://podminky.urs.cz/item/CS_URS_2021_02/771577114" TargetMode="External" /><Relationship Id="rId39" Type="http://schemas.openxmlformats.org/officeDocument/2006/relationships/hyperlink" Target="https://podminky.urs.cz/item/CS_URS_2021_02/998771102" TargetMode="External" /><Relationship Id="rId40" Type="http://schemas.openxmlformats.org/officeDocument/2006/relationships/hyperlink" Target="https://podminky.urs.cz/item/CS_URS_2021_02/998771181" TargetMode="External" /><Relationship Id="rId41" Type="http://schemas.openxmlformats.org/officeDocument/2006/relationships/hyperlink" Target="https://podminky.urs.cz/item/CS_URS_2021_02/775429121" TargetMode="External" /><Relationship Id="rId42" Type="http://schemas.openxmlformats.org/officeDocument/2006/relationships/hyperlink" Target="https://podminky.urs.cz/item/CS_URS_2021_02/55343119" TargetMode="External" /><Relationship Id="rId43" Type="http://schemas.openxmlformats.org/officeDocument/2006/relationships/hyperlink" Target="https://podminky.urs.cz/item/CS_URS_2021_02/776111112" TargetMode="External" /><Relationship Id="rId44" Type="http://schemas.openxmlformats.org/officeDocument/2006/relationships/hyperlink" Target="https://podminky.urs.cz/item/CS_URS_2021_02/776111311" TargetMode="External" /><Relationship Id="rId45" Type="http://schemas.openxmlformats.org/officeDocument/2006/relationships/hyperlink" Target="https://podminky.urs.cz/item/CS_URS_2021_02/776121111" TargetMode="External" /><Relationship Id="rId46" Type="http://schemas.openxmlformats.org/officeDocument/2006/relationships/hyperlink" Target="https://podminky.urs.cz/item/CS_URS_2021_02/776141112" TargetMode="External" /><Relationship Id="rId47" Type="http://schemas.openxmlformats.org/officeDocument/2006/relationships/hyperlink" Target="https://podminky.urs.cz/item/CS_URS_2021_02/776221111" TargetMode="External" /><Relationship Id="rId48" Type="http://schemas.openxmlformats.org/officeDocument/2006/relationships/hyperlink" Target="https://podminky.urs.cz/item/CS_URS_2021_02/28412245" TargetMode="External" /><Relationship Id="rId49" Type="http://schemas.openxmlformats.org/officeDocument/2006/relationships/hyperlink" Target="https://podminky.urs.cz/item/CS_URS_2021_02/776421111" TargetMode="External" /><Relationship Id="rId50" Type="http://schemas.openxmlformats.org/officeDocument/2006/relationships/hyperlink" Target="https://podminky.urs.cz/item/CS_URS_2021_02/28411009" TargetMode="External" /><Relationship Id="rId51" Type="http://schemas.openxmlformats.org/officeDocument/2006/relationships/hyperlink" Target="https://podminky.urs.cz/item/CS_URS_2021_02/776991121" TargetMode="External" /><Relationship Id="rId52" Type="http://schemas.openxmlformats.org/officeDocument/2006/relationships/hyperlink" Target="https://podminky.urs.cz/item/CS_URS_2021_02/998776102" TargetMode="External" /><Relationship Id="rId53" Type="http://schemas.openxmlformats.org/officeDocument/2006/relationships/hyperlink" Target="https://podminky.urs.cz/item/CS_URS_2021_02/998776181" TargetMode="External" /><Relationship Id="rId54" Type="http://schemas.openxmlformats.org/officeDocument/2006/relationships/hyperlink" Target="https://podminky.urs.cz/item/CS_URS_2021_02/781111011" TargetMode="External" /><Relationship Id="rId55" Type="http://schemas.openxmlformats.org/officeDocument/2006/relationships/hyperlink" Target="https://podminky.urs.cz/item/CS_URS_2021_02/781121011" TargetMode="External" /><Relationship Id="rId56" Type="http://schemas.openxmlformats.org/officeDocument/2006/relationships/hyperlink" Target="https://podminky.urs.cz/item/CS_URS_2021_02/781151031" TargetMode="External" /><Relationship Id="rId57" Type="http://schemas.openxmlformats.org/officeDocument/2006/relationships/hyperlink" Target="https://podminky.urs.cz/item/CS_URS_2021_02/781474114" TargetMode="External" /><Relationship Id="rId58" Type="http://schemas.openxmlformats.org/officeDocument/2006/relationships/hyperlink" Target="https://podminky.urs.cz/item/CS_URS_2021_02/59761040" TargetMode="External" /><Relationship Id="rId59" Type="http://schemas.openxmlformats.org/officeDocument/2006/relationships/hyperlink" Target="https://podminky.urs.cz/item/CS_URS_2021_02/781479196" TargetMode="External" /><Relationship Id="rId60" Type="http://schemas.openxmlformats.org/officeDocument/2006/relationships/hyperlink" Target="https://podminky.urs.cz/item/CS_URS_2021_02/781491011" TargetMode="External" /><Relationship Id="rId61" Type="http://schemas.openxmlformats.org/officeDocument/2006/relationships/hyperlink" Target="https://podminky.urs.cz/item/CS_URS_2021_02/63465124" TargetMode="External" /><Relationship Id="rId62" Type="http://schemas.openxmlformats.org/officeDocument/2006/relationships/hyperlink" Target="https://podminky.urs.cz/item/CS_URS_2021_02/998781102" TargetMode="External" /><Relationship Id="rId63" Type="http://schemas.openxmlformats.org/officeDocument/2006/relationships/hyperlink" Target="https://podminky.urs.cz/item/CS_URS_2021_02/998781181" TargetMode="External" /><Relationship Id="rId64" Type="http://schemas.openxmlformats.org/officeDocument/2006/relationships/hyperlink" Target="https://podminky.urs.cz/item/CS_URS_2021_02/784171101" TargetMode="External" /><Relationship Id="rId65" Type="http://schemas.openxmlformats.org/officeDocument/2006/relationships/hyperlink" Target="https://podminky.urs.cz/item/CS_URS_2021_02/581248440" TargetMode="External" /><Relationship Id="rId66" Type="http://schemas.openxmlformats.org/officeDocument/2006/relationships/hyperlink" Target="https://podminky.urs.cz/item/CS_URS_2021_02/784171111" TargetMode="External" /><Relationship Id="rId67" Type="http://schemas.openxmlformats.org/officeDocument/2006/relationships/hyperlink" Target="https://podminky.urs.cz/item/CS_URS_2021_02/581248440" TargetMode="External" /><Relationship Id="rId68" Type="http://schemas.openxmlformats.org/officeDocument/2006/relationships/hyperlink" Target="https://podminky.urs.cz/item/CS_URS_2021_02/784181111" TargetMode="External" /><Relationship Id="rId69" Type="http://schemas.openxmlformats.org/officeDocument/2006/relationships/hyperlink" Target="https://podminky.urs.cz/item/CS_URS_2021_02/784191005" TargetMode="External" /><Relationship Id="rId70" Type="http://schemas.openxmlformats.org/officeDocument/2006/relationships/hyperlink" Target="https://podminky.urs.cz/item/CS_URS_2021_02/784191007" TargetMode="External" /><Relationship Id="rId71" Type="http://schemas.openxmlformats.org/officeDocument/2006/relationships/hyperlink" Target="https://podminky.urs.cz/item/CS_URS_2021_02/784211101" TargetMode="External" /><Relationship Id="rId7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46272236" TargetMode="External" /><Relationship Id="rId2" Type="http://schemas.openxmlformats.org/officeDocument/2006/relationships/hyperlink" Target="https://podminky.urs.cz/item/CS_URS_2021_02/612142001" TargetMode="External" /><Relationship Id="rId3" Type="http://schemas.openxmlformats.org/officeDocument/2006/relationships/hyperlink" Target="https://podminky.urs.cz/item/CS_URS_2021_02/612311131" TargetMode="External" /><Relationship Id="rId4" Type="http://schemas.openxmlformats.org/officeDocument/2006/relationships/hyperlink" Target="https://podminky.urs.cz/item/CS_URS_2021_02/619995001" TargetMode="External" /><Relationship Id="rId5" Type="http://schemas.openxmlformats.org/officeDocument/2006/relationships/hyperlink" Target="https://podminky.urs.cz/item/CS_URS_2021_02/632450133" TargetMode="External" /><Relationship Id="rId6" Type="http://schemas.openxmlformats.org/officeDocument/2006/relationships/hyperlink" Target="https://podminky.urs.cz/item/CS_URS_2021_02/642942611" TargetMode="External" /><Relationship Id="rId7" Type="http://schemas.openxmlformats.org/officeDocument/2006/relationships/hyperlink" Target="https://podminky.urs.cz/item/CS_URS_2021_02/55331430" TargetMode="External" /><Relationship Id="rId8" Type="http://schemas.openxmlformats.org/officeDocument/2006/relationships/hyperlink" Target="https://podminky.urs.cz/item/CS_URS_2021_02/55331432" TargetMode="External" /><Relationship Id="rId9" Type="http://schemas.openxmlformats.org/officeDocument/2006/relationships/hyperlink" Target="https://podminky.urs.cz/item/CS_URS_2021_02/949101111" TargetMode="External" /><Relationship Id="rId10" Type="http://schemas.openxmlformats.org/officeDocument/2006/relationships/hyperlink" Target="https://podminky.urs.cz/item/CS_URS_2021_02/952902121" TargetMode="External" /><Relationship Id="rId11" Type="http://schemas.openxmlformats.org/officeDocument/2006/relationships/hyperlink" Target="https://podminky.urs.cz/item/CS_URS_2021_02/952901111" TargetMode="External" /><Relationship Id="rId12" Type="http://schemas.openxmlformats.org/officeDocument/2006/relationships/hyperlink" Target="https://podminky.urs.cz/item/CS_URS_2021_02/953941511" TargetMode="External" /><Relationship Id="rId13" Type="http://schemas.openxmlformats.org/officeDocument/2006/relationships/hyperlink" Target="https://podminky.urs.cz/item/CS_URS_2021_02/998018001" TargetMode="External" /><Relationship Id="rId14" Type="http://schemas.openxmlformats.org/officeDocument/2006/relationships/hyperlink" Target="https://podminky.urs.cz/item/CS_URS_2021_02/711113117" TargetMode="External" /><Relationship Id="rId15" Type="http://schemas.openxmlformats.org/officeDocument/2006/relationships/hyperlink" Target="https://podminky.urs.cz/item/CS_URS_2021_02/998711101" TargetMode="External" /><Relationship Id="rId16" Type="http://schemas.openxmlformats.org/officeDocument/2006/relationships/hyperlink" Target="https://podminky.urs.cz/item/CS_URS_2021_02/998711181" TargetMode="External" /><Relationship Id="rId17" Type="http://schemas.openxmlformats.org/officeDocument/2006/relationships/hyperlink" Target="https://podminky.urs.cz/item/CS_URS_2021_02/763111717" TargetMode="External" /><Relationship Id="rId18" Type="http://schemas.openxmlformats.org/officeDocument/2006/relationships/hyperlink" Target="https://podminky.urs.cz/item/CS_URS_2021_02/763111771" TargetMode="External" /><Relationship Id="rId19" Type="http://schemas.openxmlformats.org/officeDocument/2006/relationships/hyperlink" Target="https://podminky.urs.cz/item/CS_URS_2021_02/763121426" TargetMode="External" /><Relationship Id="rId20" Type="http://schemas.openxmlformats.org/officeDocument/2006/relationships/hyperlink" Target="https://podminky.urs.cz/item/CS_URS_2021_02/763411216" TargetMode="External" /><Relationship Id="rId21" Type="http://schemas.openxmlformats.org/officeDocument/2006/relationships/hyperlink" Target="https://podminky.urs.cz/item/CS_URS_2021_02/998763301" TargetMode="External" /><Relationship Id="rId22" Type="http://schemas.openxmlformats.org/officeDocument/2006/relationships/hyperlink" Target="https://podminky.urs.cz/item/CS_URS_2021_02/998763381" TargetMode="External" /><Relationship Id="rId23" Type="http://schemas.openxmlformats.org/officeDocument/2006/relationships/hyperlink" Target="https://podminky.urs.cz/item/CS_URS_2021_01/76649210.R" TargetMode="External" /><Relationship Id="rId24" Type="http://schemas.openxmlformats.org/officeDocument/2006/relationships/hyperlink" Target="https://podminky.urs.cz/item/CS_URS_2021_02/766660001" TargetMode="External" /><Relationship Id="rId25" Type="http://schemas.openxmlformats.org/officeDocument/2006/relationships/hyperlink" Target="https://podminky.urs.cz/item/CS_URS_2021_02/61162074" TargetMode="External" /><Relationship Id="rId26" Type="http://schemas.openxmlformats.org/officeDocument/2006/relationships/hyperlink" Target="https://podminky.urs.cz/item/CS_URS_2021_02/61162072" TargetMode="External" /><Relationship Id="rId27" Type="http://schemas.openxmlformats.org/officeDocument/2006/relationships/hyperlink" Target="https://podminky.urs.cz/item/CS_URS_2021_02/766660729" TargetMode="External" /><Relationship Id="rId28" Type="http://schemas.openxmlformats.org/officeDocument/2006/relationships/hyperlink" Target="https://podminky.urs.cz/item/CS_URS_2021_02/54914622" TargetMode="External" /><Relationship Id="rId29" Type="http://schemas.openxmlformats.org/officeDocument/2006/relationships/hyperlink" Target="https://podminky.urs.cz/item/CS_URS_2021_02/998766101" TargetMode="External" /><Relationship Id="rId30" Type="http://schemas.openxmlformats.org/officeDocument/2006/relationships/hyperlink" Target="https://podminky.urs.cz/item/CS_URS_2021_02/998766181" TargetMode="External" /><Relationship Id="rId31" Type="http://schemas.openxmlformats.org/officeDocument/2006/relationships/hyperlink" Target="https://podminky.urs.cz/item/CS_URS_2021_02/771121011" TargetMode="External" /><Relationship Id="rId32" Type="http://schemas.openxmlformats.org/officeDocument/2006/relationships/hyperlink" Target="https://podminky.urs.cz/item/CS_URS_2021_02/771151012" TargetMode="External" /><Relationship Id="rId33" Type="http://schemas.openxmlformats.org/officeDocument/2006/relationships/hyperlink" Target="https://podminky.urs.cz/item/CS_URS_2021_02/771474111" TargetMode="External" /><Relationship Id="rId34" Type="http://schemas.openxmlformats.org/officeDocument/2006/relationships/hyperlink" Target="https://podminky.urs.cz/item/CS_URS_2021_02/59761433" TargetMode="External" /><Relationship Id="rId35" Type="http://schemas.openxmlformats.org/officeDocument/2006/relationships/hyperlink" Target="https://podminky.urs.cz/item/CS_URS_2021_02/771574263" TargetMode="External" /><Relationship Id="rId36" Type="http://schemas.openxmlformats.org/officeDocument/2006/relationships/hyperlink" Target="https://podminky.urs.cz/item/CS_URS_2021_02/59761409" TargetMode="External" /><Relationship Id="rId37" Type="http://schemas.openxmlformats.org/officeDocument/2006/relationships/hyperlink" Target="https://podminky.urs.cz/item/CS_URS_2021_02/771577111" TargetMode="External" /><Relationship Id="rId38" Type="http://schemas.openxmlformats.org/officeDocument/2006/relationships/hyperlink" Target="https://podminky.urs.cz/item/CS_URS_2021_02/771577114" TargetMode="External" /><Relationship Id="rId39" Type="http://schemas.openxmlformats.org/officeDocument/2006/relationships/hyperlink" Target="https://podminky.urs.cz/item/CS_URS_2021_02/998771101" TargetMode="External" /><Relationship Id="rId40" Type="http://schemas.openxmlformats.org/officeDocument/2006/relationships/hyperlink" Target="https://podminky.urs.cz/item/CS_URS_2021_02/998771181" TargetMode="External" /><Relationship Id="rId41" Type="http://schemas.openxmlformats.org/officeDocument/2006/relationships/hyperlink" Target="https://podminky.urs.cz/item/CS_URS_2021_02/775429121" TargetMode="External" /><Relationship Id="rId42" Type="http://schemas.openxmlformats.org/officeDocument/2006/relationships/hyperlink" Target="https://podminky.urs.cz/item/CS_URS_2021_02/55343119" TargetMode="External" /><Relationship Id="rId43" Type="http://schemas.openxmlformats.org/officeDocument/2006/relationships/hyperlink" Target="https://podminky.urs.cz/item/CS_URS_2021_02/776111112" TargetMode="External" /><Relationship Id="rId44" Type="http://schemas.openxmlformats.org/officeDocument/2006/relationships/hyperlink" Target="https://podminky.urs.cz/item/CS_URS_2021_02/776111311" TargetMode="External" /><Relationship Id="rId45" Type="http://schemas.openxmlformats.org/officeDocument/2006/relationships/hyperlink" Target="https://podminky.urs.cz/item/CS_URS_2021_02/776121111" TargetMode="External" /><Relationship Id="rId46" Type="http://schemas.openxmlformats.org/officeDocument/2006/relationships/hyperlink" Target="https://podminky.urs.cz/item/CS_URS_2021_02/776141112" TargetMode="External" /><Relationship Id="rId47" Type="http://schemas.openxmlformats.org/officeDocument/2006/relationships/hyperlink" Target="https://podminky.urs.cz/item/CS_URS_2021_02/776221111" TargetMode="External" /><Relationship Id="rId48" Type="http://schemas.openxmlformats.org/officeDocument/2006/relationships/hyperlink" Target="https://podminky.urs.cz/item/CS_URS_2021_02/28412245" TargetMode="External" /><Relationship Id="rId49" Type="http://schemas.openxmlformats.org/officeDocument/2006/relationships/hyperlink" Target="https://podminky.urs.cz/item/CS_URS_2021_02/776421111" TargetMode="External" /><Relationship Id="rId50" Type="http://schemas.openxmlformats.org/officeDocument/2006/relationships/hyperlink" Target="https://podminky.urs.cz/item/CS_URS_2021_02/28411009" TargetMode="External" /><Relationship Id="rId51" Type="http://schemas.openxmlformats.org/officeDocument/2006/relationships/hyperlink" Target="https://podminky.urs.cz/item/CS_URS_2021_02/776991121" TargetMode="External" /><Relationship Id="rId52" Type="http://schemas.openxmlformats.org/officeDocument/2006/relationships/hyperlink" Target="https://podminky.urs.cz/item/CS_URS_2021_02/998776101" TargetMode="External" /><Relationship Id="rId53" Type="http://schemas.openxmlformats.org/officeDocument/2006/relationships/hyperlink" Target="https://podminky.urs.cz/item/CS_URS_2021_02/998776181" TargetMode="External" /><Relationship Id="rId54" Type="http://schemas.openxmlformats.org/officeDocument/2006/relationships/hyperlink" Target="https://podminky.urs.cz/item/CS_URS_2021_02/781111011" TargetMode="External" /><Relationship Id="rId55" Type="http://schemas.openxmlformats.org/officeDocument/2006/relationships/hyperlink" Target="https://podminky.urs.cz/item/CS_URS_2021_02/781121011" TargetMode="External" /><Relationship Id="rId56" Type="http://schemas.openxmlformats.org/officeDocument/2006/relationships/hyperlink" Target="https://podminky.urs.cz/item/CS_URS_2021_02/781151031" TargetMode="External" /><Relationship Id="rId57" Type="http://schemas.openxmlformats.org/officeDocument/2006/relationships/hyperlink" Target="https://podminky.urs.cz/item/CS_URS_2021_02/781474114" TargetMode="External" /><Relationship Id="rId58" Type="http://schemas.openxmlformats.org/officeDocument/2006/relationships/hyperlink" Target="https://podminky.urs.cz/item/CS_URS_2021_02/59761040" TargetMode="External" /><Relationship Id="rId59" Type="http://schemas.openxmlformats.org/officeDocument/2006/relationships/hyperlink" Target="https://podminky.urs.cz/item/CS_URS_2021_02/781479196" TargetMode="External" /><Relationship Id="rId60" Type="http://schemas.openxmlformats.org/officeDocument/2006/relationships/hyperlink" Target="https://podminky.urs.cz/item/CS_URS_2021_02/781491011" TargetMode="External" /><Relationship Id="rId61" Type="http://schemas.openxmlformats.org/officeDocument/2006/relationships/hyperlink" Target="https://podminky.urs.cz/item/CS_URS_2021_02/63465124" TargetMode="External" /><Relationship Id="rId62" Type="http://schemas.openxmlformats.org/officeDocument/2006/relationships/hyperlink" Target="https://podminky.urs.cz/item/CS_URS_2021_02/998781101" TargetMode="External" /><Relationship Id="rId63" Type="http://schemas.openxmlformats.org/officeDocument/2006/relationships/hyperlink" Target="https://podminky.urs.cz/item/CS_URS_2021_02/998781181" TargetMode="External" /><Relationship Id="rId64" Type="http://schemas.openxmlformats.org/officeDocument/2006/relationships/hyperlink" Target="https://podminky.urs.cz/item/CS_URS_2021_02/784171101" TargetMode="External" /><Relationship Id="rId65" Type="http://schemas.openxmlformats.org/officeDocument/2006/relationships/hyperlink" Target="https://podminky.urs.cz/item/CS_URS_2021_02/581248440" TargetMode="External" /><Relationship Id="rId66" Type="http://schemas.openxmlformats.org/officeDocument/2006/relationships/hyperlink" Target="https://podminky.urs.cz/item/CS_URS_2021_02/784171111" TargetMode="External" /><Relationship Id="rId67" Type="http://schemas.openxmlformats.org/officeDocument/2006/relationships/hyperlink" Target="https://podminky.urs.cz/item/CS_URS_2021_02/581248440" TargetMode="External" /><Relationship Id="rId68" Type="http://schemas.openxmlformats.org/officeDocument/2006/relationships/hyperlink" Target="https://podminky.urs.cz/item/CS_URS_2021_02/784181111" TargetMode="External" /><Relationship Id="rId69" Type="http://schemas.openxmlformats.org/officeDocument/2006/relationships/hyperlink" Target="https://podminky.urs.cz/item/CS_URS_2021_02/784191005" TargetMode="External" /><Relationship Id="rId70" Type="http://schemas.openxmlformats.org/officeDocument/2006/relationships/hyperlink" Target="https://podminky.urs.cz/item/CS_URS_2021_02/784191007" TargetMode="External" /><Relationship Id="rId71" Type="http://schemas.openxmlformats.org/officeDocument/2006/relationships/hyperlink" Target="https://podminky.urs.cz/item/CS_URS_2021_02/784211101" TargetMode="External" /><Relationship Id="rId7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1810001" TargetMode="External" /><Relationship Id="rId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1810002" TargetMode="External" /><Relationship Id="rId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33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2021-062-02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sociálního zařízení pro děti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MŠ MJR.Nováka 30, Ostrava- Hrabůvka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19. 8. 2021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Ostrava, Prokešovo nám.1803/8, Ostrava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ČOS exim s.r.o. Alešova 26, České Budějovice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Ing.Dana Mlejnková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ROUND(SUM(AG55:AG70),2)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ROUND(SUM(AS55:AS70),2)</f>
        <v>0</v>
      </c>
      <c r="AT54" s="104">
        <f>ROUND(SUM(AV54:AW54),2)</f>
        <v>0</v>
      </c>
      <c r="AU54" s="105">
        <f>ROUND(SUM(AU55:AU70),5)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ROUND(SUM(AZ55:AZ70),2)</f>
        <v>0</v>
      </c>
      <c r="BA54" s="104">
        <f>ROUND(SUM(BA55:BA70),2)</f>
        <v>0</v>
      </c>
      <c r="BB54" s="104">
        <f>ROUND(SUM(BB55:BB70),2)</f>
        <v>0</v>
      </c>
      <c r="BC54" s="104">
        <f>ROUND(SUM(BC55:BC70),2)</f>
        <v>0</v>
      </c>
      <c r="BD54" s="106">
        <f>ROUND(SUM(BD55:BD70),2)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24.7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'2021-062-01 - Bourací prá...'!J30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'2021-062-01 - Bourací prá...'!P87</f>
        <v>0</v>
      </c>
      <c r="AV55" s="118">
        <f>'2021-062-01 - Bourací prá...'!J33</f>
        <v>0</v>
      </c>
      <c r="AW55" s="118">
        <f>'2021-062-01 - Bourací prá...'!J34</f>
        <v>0</v>
      </c>
      <c r="AX55" s="118">
        <f>'2021-062-01 - Bourací prá...'!J35</f>
        <v>0</v>
      </c>
      <c r="AY55" s="118">
        <f>'2021-062-01 - Bourací prá...'!J36</f>
        <v>0</v>
      </c>
      <c r="AZ55" s="118">
        <f>'2021-062-01 - Bourací prá...'!F33</f>
        <v>0</v>
      </c>
      <c r="BA55" s="118">
        <f>'2021-062-01 - Bourací prá...'!F34</f>
        <v>0</v>
      </c>
      <c r="BB55" s="118">
        <f>'2021-062-01 - Bourací prá...'!F35</f>
        <v>0</v>
      </c>
      <c r="BC55" s="118">
        <f>'2021-062-01 - Bourací prá...'!F36</f>
        <v>0</v>
      </c>
      <c r="BD55" s="120">
        <f>'2021-062-01 - Bourací prá...'!F37</f>
        <v>0</v>
      </c>
      <c r="BE55" s="7"/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7" customFormat="1" ht="24.75" customHeight="1">
      <c r="A56" s="109" t="s">
        <v>76</v>
      </c>
      <c r="B56" s="110"/>
      <c r="C56" s="111"/>
      <c r="D56" s="112" t="s">
        <v>14</v>
      </c>
      <c r="E56" s="112"/>
      <c r="F56" s="112"/>
      <c r="G56" s="112"/>
      <c r="H56" s="112"/>
      <c r="I56" s="113"/>
      <c r="J56" s="112" t="s">
        <v>83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'2021-062-02 - Bourací prá...'!J30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79</v>
      </c>
      <c r="AR56" s="116"/>
      <c r="AS56" s="117">
        <v>0</v>
      </c>
      <c r="AT56" s="118">
        <f>ROUND(SUM(AV56:AW56),2)</f>
        <v>0</v>
      </c>
      <c r="AU56" s="119">
        <f>'2021-062-02 - Bourací prá...'!P87</f>
        <v>0</v>
      </c>
      <c r="AV56" s="118">
        <f>'2021-062-02 - Bourací prá...'!J33</f>
        <v>0</v>
      </c>
      <c r="AW56" s="118">
        <f>'2021-062-02 - Bourací prá...'!J34</f>
        <v>0</v>
      </c>
      <c r="AX56" s="118">
        <f>'2021-062-02 - Bourací prá...'!J35</f>
        <v>0</v>
      </c>
      <c r="AY56" s="118">
        <f>'2021-062-02 - Bourací prá...'!J36</f>
        <v>0</v>
      </c>
      <c r="AZ56" s="118">
        <f>'2021-062-02 - Bourací prá...'!F33</f>
        <v>0</v>
      </c>
      <c r="BA56" s="118">
        <f>'2021-062-02 - Bourací prá...'!F34</f>
        <v>0</v>
      </c>
      <c r="BB56" s="118">
        <f>'2021-062-02 - Bourací prá...'!F35</f>
        <v>0</v>
      </c>
      <c r="BC56" s="118">
        <f>'2021-062-02 - Bourací prá...'!F36</f>
        <v>0</v>
      </c>
      <c r="BD56" s="120">
        <f>'2021-062-02 - Bourací prá...'!F37</f>
        <v>0</v>
      </c>
      <c r="BE56" s="7"/>
      <c r="BT56" s="121" t="s">
        <v>80</v>
      </c>
      <c r="BV56" s="121" t="s">
        <v>74</v>
      </c>
      <c r="BW56" s="121" t="s">
        <v>84</v>
      </c>
      <c r="BX56" s="121" t="s">
        <v>5</v>
      </c>
      <c r="CL56" s="121" t="s">
        <v>19</v>
      </c>
      <c r="CM56" s="121" t="s">
        <v>82</v>
      </c>
    </row>
    <row r="57" s="7" customFormat="1" ht="24.75" customHeight="1">
      <c r="A57" s="109" t="s">
        <v>76</v>
      </c>
      <c r="B57" s="110"/>
      <c r="C57" s="111"/>
      <c r="D57" s="112" t="s">
        <v>85</v>
      </c>
      <c r="E57" s="112"/>
      <c r="F57" s="112"/>
      <c r="G57" s="112"/>
      <c r="H57" s="112"/>
      <c r="I57" s="113"/>
      <c r="J57" s="112" t="s">
        <v>86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'2021-062-03 - Bourací prá...'!J30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79</v>
      </c>
      <c r="AR57" s="116"/>
      <c r="AS57" s="117">
        <v>0</v>
      </c>
      <c r="AT57" s="118">
        <f>ROUND(SUM(AV57:AW57),2)</f>
        <v>0</v>
      </c>
      <c r="AU57" s="119">
        <f>'2021-062-03 - Bourací prá...'!P87</f>
        <v>0</v>
      </c>
      <c r="AV57" s="118">
        <f>'2021-062-03 - Bourací prá...'!J33</f>
        <v>0</v>
      </c>
      <c r="AW57" s="118">
        <f>'2021-062-03 - Bourací prá...'!J34</f>
        <v>0</v>
      </c>
      <c r="AX57" s="118">
        <f>'2021-062-03 - Bourací prá...'!J35</f>
        <v>0</v>
      </c>
      <c r="AY57" s="118">
        <f>'2021-062-03 - Bourací prá...'!J36</f>
        <v>0</v>
      </c>
      <c r="AZ57" s="118">
        <f>'2021-062-03 - Bourací prá...'!F33</f>
        <v>0</v>
      </c>
      <c r="BA57" s="118">
        <f>'2021-062-03 - Bourací prá...'!F34</f>
        <v>0</v>
      </c>
      <c r="BB57" s="118">
        <f>'2021-062-03 - Bourací prá...'!F35</f>
        <v>0</v>
      </c>
      <c r="BC57" s="118">
        <f>'2021-062-03 - Bourací prá...'!F36</f>
        <v>0</v>
      </c>
      <c r="BD57" s="120">
        <f>'2021-062-03 - Bourací prá...'!F37</f>
        <v>0</v>
      </c>
      <c r="BE57" s="7"/>
      <c r="BT57" s="121" t="s">
        <v>80</v>
      </c>
      <c r="BV57" s="121" t="s">
        <v>74</v>
      </c>
      <c r="BW57" s="121" t="s">
        <v>87</v>
      </c>
      <c r="BX57" s="121" t="s">
        <v>5</v>
      </c>
      <c r="CL57" s="121" t="s">
        <v>19</v>
      </c>
      <c r="CM57" s="121" t="s">
        <v>82</v>
      </c>
    </row>
    <row r="58" s="7" customFormat="1" ht="24.75" customHeight="1">
      <c r="A58" s="109" t="s">
        <v>76</v>
      </c>
      <c r="B58" s="110"/>
      <c r="C58" s="111"/>
      <c r="D58" s="112" t="s">
        <v>88</v>
      </c>
      <c r="E58" s="112"/>
      <c r="F58" s="112"/>
      <c r="G58" s="112"/>
      <c r="H58" s="112"/>
      <c r="I58" s="113"/>
      <c r="J58" s="112" t="s">
        <v>89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'2021-062-04 - Nové kce - ...'!J30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79</v>
      </c>
      <c r="AR58" s="116"/>
      <c r="AS58" s="117">
        <v>0</v>
      </c>
      <c r="AT58" s="118">
        <f>ROUND(SUM(AV58:AW58),2)</f>
        <v>0</v>
      </c>
      <c r="AU58" s="119">
        <f>'2021-062-04 - Nové kce - ...'!P96</f>
        <v>0</v>
      </c>
      <c r="AV58" s="118">
        <f>'2021-062-04 - Nové kce - ...'!J33</f>
        <v>0</v>
      </c>
      <c r="AW58" s="118">
        <f>'2021-062-04 - Nové kce - ...'!J34</f>
        <v>0</v>
      </c>
      <c r="AX58" s="118">
        <f>'2021-062-04 - Nové kce - ...'!J35</f>
        <v>0</v>
      </c>
      <c r="AY58" s="118">
        <f>'2021-062-04 - Nové kce - ...'!J36</f>
        <v>0</v>
      </c>
      <c r="AZ58" s="118">
        <f>'2021-062-04 - Nové kce - ...'!F33</f>
        <v>0</v>
      </c>
      <c r="BA58" s="118">
        <f>'2021-062-04 - Nové kce - ...'!F34</f>
        <v>0</v>
      </c>
      <c r="BB58" s="118">
        <f>'2021-062-04 - Nové kce - ...'!F35</f>
        <v>0</v>
      </c>
      <c r="BC58" s="118">
        <f>'2021-062-04 - Nové kce - ...'!F36</f>
        <v>0</v>
      </c>
      <c r="BD58" s="120">
        <f>'2021-062-04 - Nové kce - ...'!F37</f>
        <v>0</v>
      </c>
      <c r="BE58" s="7"/>
      <c r="BT58" s="121" t="s">
        <v>80</v>
      </c>
      <c r="BV58" s="121" t="s">
        <v>74</v>
      </c>
      <c r="BW58" s="121" t="s">
        <v>90</v>
      </c>
      <c r="BX58" s="121" t="s">
        <v>5</v>
      </c>
      <c r="CL58" s="121" t="s">
        <v>19</v>
      </c>
      <c r="CM58" s="121" t="s">
        <v>82</v>
      </c>
    </row>
    <row r="59" s="7" customFormat="1" ht="24.75" customHeight="1">
      <c r="A59" s="109" t="s">
        <v>76</v>
      </c>
      <c r="B59" s="110"/>
      <c r="C59" s="111"/>
      <c r="D59" s="112" t="s">
        <v>91</v>
      </c>
      <c r="E59" s="112"/>
      <c r="F59" s="112"/>
      <c r="G59" s="112"/>
      <c r="H59" s="112"/>
      <c r="I59" s="113"/>
      <c r="J59" s="112" t="s">
        <v>92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'2021-062-05 - Nové kce - ...'!J30</f>
        <v>0</v>
      </c>
      <c r="AH59" s="113"/>
      <c r="AI59" s="113"/>
      <c r="AJ59" s="113"/>
      <c r="AK59" s="113"/>
      <c r="AL59" s="113"/>
      <c r="AM59" s="113"/>
      <c r="AN59" s="114">
        <f>SUM(AG59,AT59)</f>
        <v>0</v>
      </c>
      <c r="AO59" s="113"/>
      <c r="AP59" s="113"/>
      <c r="AQ59" s="115" t="s">
        <v>79</v>
      </c>
      <c r="AR59" s="116"/>
      <c r="AS59" s="117">
        <v>0</v>
      </c>
      <c r="AT59" s="118">
        <f>ROUND(SUM(AV59:AW59),2)</f>
        <v>0</v>
      </c>
      <c r="AU59" s="119">
        <f>'2021-062-05 - Nové kce - ...'!P96</f>
        <v>0</v>
      </c>
      <c r="AV59" s="118">
        <f>'2021-062-05 - Nové kce - ...'!J33</f>
        <v>0</v>
      </c>
      <c r="AW59" s="118">
        <f>'2021-062-05 - Nové kce - ...'!J34</f>
        <v>0</v>
      </c>
      <c r="AX59" s="118">
        <f>'2021-062-05 - Nové kce - ...'!J35</f>
        <v>0</v>
      </c>
      <c r="AY59" s="118">
        <f>'2021-062-05 - Nové kce - ...'!J36</f>
        <v>0</v>
      </c>
      <c r="AZ59" s="118">
        <f>'2021-062-05 - Nové kce - ...'!F33</f>
        <v>0</v>
      </c>
      <c r="BA59" s="118">
        <f>'2021-062-05 - Nové kce - ...'!F34</f>
        <v>0</v>
      </c>
      <c r="BB59" s="118">
        <f>'2021-062-05 - Nové kce - ...'!F35</f>
        <v>0</v>
      </c>
      <c r="BC59" s="118">
        <f>'2021-062-05 - Nové kce - ...'!F36</f>
        <v>0</v>
      </c>
      <c r="BD59" s="120">
        <f>'2021-062-05 - Nové kce - ...'!F37</f>
        <v>0</v>
      </c>
      <c r="BE59" s="7"/>
      <c r="BT59" s="121" t="s">
        <v>80</v>
      </c>
      <c r="BV59" s="121" t="s">
        <v>74</v>
      </c>
      <c r="BW59" s="121" t="s">
        <v>93</v>
      </c>
      <c r="BX59" s="121" t="s">
        <v>5</v>
      </c>
      <c r="CL59" s="121" t="s">
        <v>19</v>
      </c>
      <c r="CM59" s="121" t="s">
        <v>82</v>
      </c>
    </row>
    <row r="60" s="7" customFormat="1" ht="24.75" customHeight="1">
      <c r="A60" s="109" t="s">
        <v>76</v>
      </c>
      <c r="B60" s="110"/>
      <c r="C60" s="111"/>
      <c r="D60" s="112" t="s">
        <v>94</v>
      </c>
      <c r="E60" s="112"/>
      <c r="F60" s="112"/>
      <c r="G60" s="112"/>
      <c r="H60" s="112"/>
      <c r="I60" s="113"/>
      <c r="J60" s="112" t="s">
        <v>95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'2021-062-06 - Nové kce - ...'!J30</f>
        <v>0</v>
      </c>
      <c r="AH60" s="113"/>
      <c r="AI60" s="113"/>
      <c r="AJ60" s="113"/>
      <c r="AK60" s="113"/>
      <c r="AL60" s="113"/>
      <c r="AM60" s="113"/>
      <c r="AN60" s="114">
        <f>SUM(AG60,AT60)</f>
        <v>0</v>
      </c>
      <c r="AO60" s="113"/>
      <c r="AP60" s="113"/>
      <c r="AQ60" s="115" t="s">
        <v>79</v>
      </c>
      <c r="AR60" s="116"/>
      <c r="AS60" s="117">
        <v>0</v>
      </c>
      <c r="AT60" s="118">
        <f>ROUND(SUM(AV60:AW60),2)</f>
        <v>0</v>
      </c>
      <c r="AU60" s="119">
        <f>'2021-062-06 - Nové kce - ...'!P96</f>
        <v>0</v>
      </c>
      <c r="AV60" s="118">
        <f>'2021-062-06 - Nové kce - ...'!J33</f>
        <v>0</v>
      </c>
      <c r="AW60" s="118">
        <f>'2021-062-06 - Nové kce - ...'!J34</f>
        <v>0</v>
      </c>
      <c r="AX60" s="118">
        <f>'2021-062-06 - Nové kce - ...'!J35</f>
        <v>0</v>
      </c>
      <c r="AY60" s="118">
        <f>'2021-062-06 - Nové kce - ...'!J36</f>
        <v>0</v>
      </c>
      <c r="AZ60" s="118">
        <f>'2021-062-06 - Nové kce - ...'!F33</f>
        <v>0</v>
      </c>
      <c r="BA60" s="118">
        <f>'2021-062-06 - Nové kce - ...'!F34</f>
        <v>0</v>
      </c>
      <c r="BB60" s="118">
        <f>'2021-062-06 - Nové kce - ...'!F35</f>
        <v>0</v>
      </c>
      <c r="BC60" s="118">
        <f>'2021-062-06 - Nové kce - ...'!F36</f>
        <v>0</v>
      </c>
      <c r="BD60" s="120">
        <f>'2021-062-06 - Nové kce - ...'!F37</f>
        <v>0</v>
      </c>
      <c r="BE60" s="7"/>
      <c r="BT60" s="121" t="s">
        <v>80</v>
      </c>
      <c r="BV60" s="121" t="s">
        <v>74</v>
      </c>
      <c r="BW60" s="121" t="s">
        <v>96</v>
      </c>
      <c r="BX60" s="121" t="s">
        <v>5</v>
      </c>
      <c r="CL60" s="121" t="s">
        <v>19</v>
      </c>
      <c r="CM60" s="121" t="s">
        <v>82</v>
      </c>
    </row>
    <row r="61" s="7" customFormat="1" ht="37.5" customHeight="1">
      <c r="A61" s="109" t="s">
        <v>76</v>
      </c>
      <c r="B61" s="110"/>
      <c r="C61" s="111"/>
      <c r="D61" s="112" t="s">
        <v>97</v>
      </c>
      <c r="E61" s="112"/>
      <c r="F61" s="112"/>
      <c r="G61" s="112"/>
      <c r="H61" s="112"/>
      <c r="I61" s="113"/>
      <c r="J61" s="112" t="s">
        <v>98</v>
      </c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4">
        <f>'2021-062-07-01 - Elektro-...'!J30</f>
        <v>0</v>
      </c>
      <c r="AH61" s="113"/>
      <c r="AI61" s="113"/>
      <c r="AJ61" s="113"/>
      <c r="AK61" s="113"/>
      <c r="AL61" s="113"/>
      <c r="AM61" s="113"/>
      <c r="AN61" s="114">
        <f>SUM(AG61,AT61)</f>
        <v>0</v>
      </c>
      <c r="AO61" s="113"/>
      <c r="AP61" s="113"/>
      <c r="AQ61" s="115" t="s">
        <v>79</v>
      </c>
      <c r="AR61" s="116"/>
      <c r="AS61" s="117">
        <v>0</v>
      </c>
      <c r="AT61" s="118">
        <f>ROUND(SUM(AV61:AW61),2)</f>
        <v>0</v>
      </c>
      <c r="AU61" s="119">
        <f>'2021-062-07-01 - Elektro-...'!P86</f>
        <v>0</v>
      </c>
      <c r="AV61" s="118">
        <f>'2021-062-07-01 - Elektro-...'!J33</f>
        <v>0</v>
      </c>
      <c r="AW61" s="118">
        <f>'2021-062-07-01 - Elektro-...'!J34</f>
        <v>0</v>
      </c>
      <c r="AX61" s="118">
        <f>'2021-062-07-01 - Elektro-...'!J35</f>
        <v>0</v>
      </c>
      <c r="AY61" s="118">
        <f>'2021-062-07-01 - Elektro-...'!J36</f>
        <v>0</v>
      </c>
      <c r="AZ61" s="118">
        <f>'2021-062-07-01 - Elektro-...'!F33</f>
        <v>0</v>
      </c>
      <c r="BA61" s="118">
        <f>'2021-062-07-01 - Elektro-...'!F34</f>
        <v>0</v>
      </c>
      <c r="BB61" s="118">
        <f>'2021-062-07-01 - Elektro-...'!F35</f>
        <v>0</v>
      </c>
      <c r="BC61" s="118">
        <f>'2021-062-07-01 - Elektro-...'!F36</f>
        <v>0</v>
      </c>
      <c r="BD61" s="120">
        <f>'2021-062-07-01 - Elektro-...'!F37</f>
        <v>0</v>
      </c>
      <c r="BE61" s="7"/>
      <c r="BT61" s="121" t="s">
        <v>80</v>
      </c>
      <c r="BV61" s="121" t="s">
        <v>74</v>
      </c>
      <c r="BW61" s="121" t="s">
        <v>99</v>
      </c>
      <c r="BX61" s="121" t="s">
        <v>5</v>
      </c>
      <c r="CL61" s="121" t="s">
        <v>19</v>
      </c>
      <c r="CM61" s="121" t="s">
        <v>82</v>
      </c>
    </row>
    <row r="62" s="7" customFormat="1" ht="37.5" customHeight="1">
      <c r="A62" s="109" t="s">
        <v>76</v>
      </c>
      <c r="B62" s="110"/>
      <c r="C62" s="111"/>
      <c r="D62" s="112" t="s">
        <v>100</v>
      </c>
      <c r="E62" s="112"/>
      <c r="F62" s="112"/>
      <c r="G62" s="112"/>
      <c r="H62" s="112"/>
      <c r="I62" s="113"/>
      <c r="J62" s="112" t="s">
        <v>101</v>
      </c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4">
        <f>'2021-062-07-02 - Elektro-...'!J30</f>
        <v>0</v>
      </c>
      <c r="AH62" s="113"/>
      <c r="AI62" s="113"/>
      <c r="AJ62" s="113"/>
      <c r="AK62" s="113"/>
      <c r="AL62" s="113"/>
      <c r="AM62" s="113"/>
      <c r="AN62" s="114">
        <f>SUM(AG62,AT62)</f>
        <v>0</v>
      </c>
      <c r="AO62" s="113"/>
      <c r="AP62" s="113"/>
      <c r="AQ62" s="115" t="s">
        <v>79</v>
      </c>
      <c r="AR62" s="116"/>
      <c r="AS62" s="117">
        <v>0</v>
      </c>
      <c r="AT62" s="118">
        <f>ROUND(SUM(AV62:AW62),2)</f>
        <v>0</v>
      </c>
      <c r="AU62" s="119">
        <f>'2021-062-07-02 - Elektro-...'!P86</f>
        <v>0</v>
      </c>
      <c r="AV62" s="118">
        <f>'2021-062-07-02 - Elektro-...'!J33</f>
        <v>0</v>
      </c>
      <c r="AW62" s="118">
        <f>'2021-062-07-02 - Elektro-...'!J34</f>
        <v>0</v>
      </c>
      <c r="AX62" s="118">
        <f>'2021-062-07-02 - Elektro-...'!J35</f>
        <v>0</v>
      </c>
      <c r="AY62" s="118">
        <f>'2021-062-07-02 - Elektro-...'!J36</f>
        <v>0</v>
      </c>
      <c r="AZ62" s="118">
        <f>'2021-062-07-02 - Elektro-...'!F33</f>
        <v>0</v>
      </c>
      <c r="BA62" s="118">
        <f>'2021-062-07-02 - Elektro-...'!F34</f>
        <v>0</v>
      </c>
      <c r="BB62" s="118">
        <f>'2021-062-07-02 - Elektro-...'!F35</f>
        <v>0</v>
      </c>
      <c r="BC62" s="118">
        <f>'2021-062-07-02 - Elektro-...'!F36</f>
        <v>0</v>
      </c>
      <c r="BD62" s="120">
        <f>'2021-062-07-02 - Elektro-...'!F37</f>
        <v>0</v>
      </c>
      <c r="BE62" s="7"/>
      <c r="BT62" s="121" t="s">
        <v>80</v>
      </c>
      <c r="BV62" s="121" t="s">
        <v>74</v>
      </c>
      <c r="BW62" s="121" t="s">
        <v>102</v>
      </c>
      <c r="BX62" s="121" t="s">
        <v>5</v>
      </c>
      <c r="CL62" s="121" t="s">
        <v>19</v>
      </c>
      <c r="CM62" s="121" t="s">
        <v>82</v>
      </c>
    </row>
    <row r="63" s="7" customFormat="1" ht="37.5" customHeight="1">
      <c r="A63" s="109" t="s">
        <v>76</v>
      </c>
      <c r="B63" s="110"/>
      <c r="C63" s="111"/>
      <c r="D63" s="112" t="s">
        <v>103</v>
      </c>
      <c r="E63" s="112"/>
      <c r="F63" s="112"/>
      <c r="G63" s="112"/>
      <c r="H63" s="112"/>
      <c r="I63" s="113"/>
      <c r="J63" s="112" t="s">
        <v>104</v>
      </c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4">
        <f>'2021-062-07-03 - Elektro-...'!J30</f>
        <v>0</v>
      </c>
      <c r="AH63" s="113"/>
      <c r="AI63" s="113"/>
      <c r="AJ63" s="113"/>
      <c r="AK63" s="113"/>
      <c r="AL63" s="113"/>
      <c r="AM63" s="113"/>
      <c r="AN63" s="114">
        <f>SUM(AG63,AT63)</f>
        <v>0</v>
      </c>
      <c r="AO63" s="113"/>
      <c r="AP63" s="113"/>
      <c r="AQ63" s="115" t="s">
        <v>79</v>
      </c>
      <c r="AR63" s="116"/>
      <c r="AS63" s="117">
        <v>0</v>
      </c>
      <c r="AT63" s="118">
        <f>ROUND(SUM(AV63:AW63),2)</f>
        <v>0</v>
      </c>
      <c r="AU63" s="119">
        <f>'2021-062-07-03 - Elektro-...'!P86</f>
        <v>0</v>
      </c>
      <c r="AV63" s="118">
        <f>'2021-062-07-03 - Elektro-...'!J33</f>
        <v>0</v>
      </c>
      <c r="AW63" s="118">
        <f>'2021-062-07-03 - Elektro-...'!J34</f>
        <v>0</v>
      </c>
      <c r="AX63" s="118">
        <f>'2021-062-07-03 - Elektro-...'!J35</f>
        <v>0</v>
      </c>
      <c r="AY63" s="118">
        <f>'2021-062-07-03 - Elektro-...'!J36</f>
        <v>0</v>
      </c>
      <c r="AZ63" s="118">
        <f>'2021-062-07-03 - Elektro-...'!F33</f>
        <v>0</v>
      </c>
      <c r="BA63" s="118">
        <f>'2021-062-07-03 - Elektro-...'!F34</f>
        <v>0</v>
      </c>
      <c r="BB63" s="118">
        <f>'2021-062-07-03 - Elektro-...'!F35</f>
        <v>0</v>
      </c>
      <c r="BC63" s="118">
        <f>'2021-062-07-03 - Elektro-...'!F36</f>
        <v>0</v>
      </c>
      <c r="BD63" s="120">
        <f>'2021-062-07-03 - Elektro-...'!F37</f>
        <v>0</v>
      </c>
      <c r="BE63" s="7"/>
      <c r="BT63" s="121" t="s">
        <v>80</v>
      </c>
      <c r="BV63" s="121" t="s">
        <v>74</v>
      </c>
      <c r="BW63" s="121" t="s">
        <v>105</v>
      </c>
      <c r="BX63" s="121" t="s">
        <v>5</v>
      </c>
      <c r="CL63" s="121" t="s">
        <v>19</v>
      </c>
      <c r="CM63" s="121" t="s">
        <v>82</v>
      </c>
    </row>
    <row r="64" s="7" customFormat="1" ht="37.5" customHeight="1">
      <c r="A64" s="109" t="s">
        <v>76</v>
      </c>
      <c r="B64" s="110"/>
      <c r="C64" s="111"/>
      <c r="D64" s="112" t="s">
        <v>106</v>
      </c>
      <c r="E64" s="112"/>
      <c r="F64" s="112"/>
      <c r="G64" s="112"/>
      <c r="H64" s="112"/>
      <c r="I64" s="113"/>
      <c r="J64" s="112" t="s">
        <v>107</v>
      </c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4">
        <f>'2021-062-07-04 - Elektro-...'!J30</f>
        <v>0</v>
      </c>
      <c r="AH64" s="113"/>
      <c r="AI64" s="113"/>
      <c r="AJ64" s="113"/>
      <c r="AK64" s="113"/>
      <c r="AL64" s="113"/>
      <c r="AM64" s="113"/>
      <c r="AN64" s="114">
        <f>SUM(AG64,AT64)</f>
        <v>0</v>
      </c>
      <c r="AO64" s="113"/>
      <c r="AP64" s="113"/>
      <c r="AQ64" s="115" t="s">
        <v>79</v>
      </c>
      <c r="AR64" s="116"/>
      <c r="AS64" s="117">
        <v>0</v>
      </c>
      <c r="AT64" s="118">
        <f>ROUND(SUM(AV64:AW64),2)</f>
        <v>0</v>
      </c>
      <c r="AU64" s="119">
        <f>'2021-062-07-04 - Elektro-...'!P86</f>
        <v>0</v>
      </c>
      <c r="AV64" s="118">
        <f>'2021-062-07-04 - Elektro-...'!J33</f>
        <v>0</v>
      </c>
      <c r="AW64" s="118">
        <f>'2021-062-07-04 - Elektro-...'!J34</f>
        <v>0</v>
      </c>
      <c r="AX64" s="118">
        <f>'2021-062-07-04 - Elektro-...'!J35</f>
        <v>0</v>
      </c>
      <c r="AY64" s="118">
        <f>'2021-062-07-04 - Elektro-...'!J36</f>
        <v>0</v>
      </c>
      <c r="AZ64" s="118">
        <f>'2021-062-07-04 - Elektro-...'!F33</f>
        <v>0</v>
      </c>
      <c r="BA64" s="118">
        <f>'2021-062-07-04 - Elektro-...'!F34</f>
        <v>0</v>
      </c>
      <c r="BB64" s="118">
        <f>'2021-062-07-04 - Elektro-...'!F35</f>
        <v>0</v>
      </c>
      <c r="BC64" s="118">
        <f>'2021-062-07-04 - Elektro-...'!F36</f>
        <v>0</v>
      </c>
      <c r="BD64" s="120">
        <f>'2021-062-07-04 - Elektro-...'!F37</f>
        <v>0</v>
      </c>
      <c r="BE64" s="7"/>
      <c r="BT64" s="121" t="s">
        <v>80</v>
      </c>
      <c r="BV64" s="121" t="s">
        <v>74</v>
      </c>
      <c r="BW64" s="121" t="s">
        <v>108</v>
      </c>
      <c r="BX64" s="121" t="s">
        <v>5</v>
      </c>
      <c r="CL64" s="121" t="s">
        <v>19</v>
      </c>
      <c r="CM64" s="121" t="s">
        <v>82</v>
      </c>
    </row>
    <row r="65" s="7" customFormat="1" ht="37.5" customHeight="1">
      <c r="A65" s="109" t="s">
        <v>76</v>
      </c>
      <c r="B65" s="110"/>
      <c r="C65" s="111"/>
      <c r="D65" s="112" t="s">
        <v>109</v>
      </c>
      <c r="E65" s="112"/>
      <c r="F65" s="112"/>
      <c r="G65" s="112"/>
      <c r="H65" s="112"/>
      <c r="I65" s="113"/>
      <c r="J65" s="112" t="s">
        <v>110</v>
      </c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4">
        <f>'2021-062-08-01 - Vytápění...'!J30</f>
        <v>0</v>
      </c>
      <c r="AH65" s="113"/>
      <c r="AI65" s="113"/>
      <c r="AJ65" s="113"/>
      <c r="AK65" s="113"/>
      <c r="AL65" s="113"/>
      <c r="AM65" s="113"/>
      <c r="AN65" s="114">
        <f>SUM(AG65,AT65)</f>
        <v>0</v>
      </c>
      <c r="AO65" s="113"/>
      <c r="AP65" s="113"/>
      <c r="AQ65" s="115" t="s">
        <v>79</v>
      </c>
      <c r="AR65" s="116"/>
      <c r="AS65" s="117">
        <v>0</v>
      </c>
      <c r="AT65" s="118">
        <f>ROUND(SUM(AV65:AW65),2)</f>
        <v>0</v>
      </c>
      <c r="AU65" s="119">
        <f>'2021-062-08-01 - Vytápění...'!P84</f>
        <v>0</v>
      </c>
      <c r="AV65" s="118">
        <f>'2021-062-08-01 - Vytápění...'!J33</f>
        <v>0</v>
      </c>
      <c r="AW65" s="118">
        <f>'2021-062-08-01 - Vytápění...'!J34</f>
        <v>0</v>
      </c>
      <c r="AX65" s="118">
        <f>'2021-062-08-01 - Vytápění...'!J35</f>
        <v>0</v>
      </c>
      <c r="AY65" s="118">
        <f>'2021-062-08-01 - Vytápění...'!J36</f>
        <v>0</v>
      </c>
      <c r="AZ65" s="118">
        <f>'2021-062-08-01 - Vytápění...'!F33</f>
        <v>0</v>
      </c>
      <c r="BA65" s="118">
        <f>'2021-062-08-01 - Vytápění...'!F34</f>
        <v>0</v>
      </c>
      <c r="BB65" s="118">
        <f>'2021-062-08-01 - Vytápění...'!F35</f>
        <v>0</v>
      </c>
      <c r="BC65" s="118">
        <f>'2021-062-08-01 - Vytápění...'!F36</f>
        <v>0</v>
      </c>
      <c r="BD65" s="120">
        <f>'2021-062-08-01 - Vytápění...'!F37</f>
        <v>0</v>
      </c>
      <c r="BE65" s="7"/>
      <c r="BT65" s="121" t="s">
        <v>80</v>
      </c>
      <c r="BV65" s="121" t="s">
        <v>74</v>
      </c>
      <c r="BW65" s="121" t="s">
        <v>111</v>
      </c>
      <c r="BX65" s="121" t="s">
        <v>5</v>
      </c>
      <c r="CL65" s="121" t="s">
        <v>19</v>
      </c>
      <c r="CM65" s="121" t="s">
        <v>82</v>
      </c>
    </row>
    <row r="66" s="7" customFormat="1" ht="37.5" customHeight="1">
      <c r="A66" s="109" t="s">
        <v>76</v>
      </c>
      <c r="B66" s="110"/>
      <c r="C66" s="111"/>
      <c r="D66" s="112" t="s">
        <v>112</v>
      </c>
      <c r="E66" s="112"/>
      <c r="F66" s="112"/>
      <c r="G66" s="112"/>
      <c r="H66" s="112"/>
      <c r="I66" s="113"/>
      <c r="J66" s="112" t="s">
        <v>113</v>
      </c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4">
        <f>'2021-062-08-02 - Vytápění...'!J30</f>
        <v>0</v>
      </c>
      <c r="AH66" s="113"/>
      <c r="AI66" s="113"/>
      <c r="AJ66" s="113"/>
      <c r="AK66" s="113"/>
      <c r="AL66" s="113"/>
      <c r="AM66" s="113"/>
      <c r="AN66" s="114">
        <f>SUM(AG66,AT66)</f>
        <v>0</v>
      </c>
      <c r="AO66" s="113"/>
      <c r="AP66" s="113"/>
      <c r="AQ66" s="115" t="s">
        <v>79</v>
      </c>
      <c r="AR66" s="116"/>
      <c r="AS66" s="117">
        <v>0</v>
      </c>
      <c r="AT66" s="118">
        <f>ROUND(SUM(AV66:AW66),2)</f>
        <v>0</v>
      </c>
      <c r="AU66" s="119">
        <f>'2021-062-08-02 - Vytápění...'!P84</f>
        <v>0</v>
      </c>
      <c r="AV66" s="118">
        <f>'2021-062-08-02 - Vytápění...'!J33</f>
        <v>0</v>
      </c>
      <c r="AW66" s="118">
        <f>'2021-062-08-02 - Vytápění...'!J34</f>
        <v>0</v>
      </c>
      <c r="AX66" s="118">
        <f>'2021-062-08-02 - Vytápění...'!J35</f>
        <v>0</v>
      </c>
      <c r="AY66" s="118">
        <f>'2021-062-08-02 - Vytápění...'!J36</f>
        <v>0</v>
      </c>
      <c r="AZ66" s="118">
        <f>'2021-062-08-02 - Vytápění...'!F33</f>
        <v>0</v>
      </c>
      <c r="BA66" s="118">
        <f>'2021-062-08-02 - Vytápění...'!F34</f>
        <v>0</v>
      </c>
      <c r="BB66" s="118">
        <f>'2021-062-08-02 - Vytápění...'!F35</f>
        <v>0</v>
      </c>
      <c r="BC66" s="118">
        <f>'2021-062-08-02 - Vytápění...'!F36</f>
        <v>0</v>
      </c>
      <c r="BD66" s="120">
        <f>'2021-062-08-02 - Vytápění...'!F37</f>
        <v>0</v>
      </c>
      <c r="BE66" s="7"/>
      <c r="BT66" s="121" t="s">
        <v>80</v>
      </c>
      <c r="BV66" s="121" t="s">
        <v>74</v>
      </c>
      <c r="BW66" s="121" t="s">
        <v>114</v>
      </c>
      <c r="BX66" s="121" t="s">
        <v>5</v>
      </c>
      <c r="CL66" s="121" t="s">
        <v>19</v>
      </c>
      <c r="CM66" s="121" t="s">
        <v>82</v>
      </c>
    </row>
    <row r="67" s="7" customFormat="1" ht="37.5" customHeight="1">
      <c r="A67" s="109" t="s">
        <v>76</v>
      </c>
      <c r="B67" s="110"/>
      <c r="C67" s="111"/>
      <c r="D67" s="112" t="s">
        <v>115</v>
      </c>
      <c r="E67" s="112"/>
      <c r="F67" s="112"/>
      <c r="G67" s="112"/>
      <c r="H67" s="112"/>
      <c r="I67" s="113"/>
      <c r="J67" s="112" t="s">
        <v>116</v>
      </c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4">
        <f>'2021-062-09-01 - ZTI - čá...'!J30</f>
        <v>0</v>
      </c>
      <c r="AH67" s="113"/>
      <c r="AI67" s="113"/>
      <c r="AJ67" s="113"/>
      <c r="AK67" s="113"/>
      <c r="AL67" s="113"/>
      <c r="AM67" s="113"/>
      <c r="AN67" s="114">
        <f>SUM(AG67,AT67)</f>
        <v>0</v>
      </c>
      <c r="AO67" s="113"/>
      <c r="AP67" s="113"/>
      <c r="AQ67" s="115" t="s">
        <v>79</v>
      </c>
      <c r="AR67" s="116"/>
      <c r="AS67" s="117">
        <v>0</v>
      </c>
      <c r="AT67" s="118">
        <f>ROUND(SUM(AV67:AW67),2)</f>
        <v>0</v>
      </c>
      <c r="AU67" s="119">
        <f>'2021-062-09-01 - ZTI - čá...'!P84</f>
        <v>0</v>
      </c>
      <c r="AV67" s="118">
        <f>'2021-062-09-01 - ZTI - čá...'!J33</f>
        <v>0</v>
      </c>
      <c r="AW67" s="118">
        <f>'2021-062-09-01 - ZTI - čá...'!J34</f>
        <v>0</v>
      </c>
      <c r="AX67" s="118">
        <f>'2021-062-09-01 - ZTI - čá...'!J35</f>
        <v>0</v>
      </c>
      <c r="AY67" s="118">
        <f>'2021-062-09-01 - ZTI - čá...'!J36</f>
        <v>0</v>
      </c>
      <c r="AZ67" s="118">
        <f>'2021-062-09-01 - ZTI - čá...'!F33</f>
        <v>0</v>
      </c>
      <c r="BA67" s="118">
        <f>'2021-062-09-01 - ZTI - čá...'!F34</f>
        <v>0</v>
      </c>
      <c r="BB67" s="118">
        <f>'2021-062-09-01 - ZTI - čá...'!F35</f>
        <v>0</v>
      </c>
      <c r="BC67" s="118">
        <f>'2021-062-09-01 - ZTI - čá...'!F36</f>
        <v>0</v>
      </c>
      <c r="BD67" s="120">
        <f>'2021-062-09-01 - ZTI - čá...'!F37</f>
        <v>0</v>
      </c>
      <c r="BE67" s="7"/>
      <c r="BT67" s="121" t="s">
        <v>80</v>
      </c>
      <c r="BV67" s="121" t="s">
        <v>74</v>
      </c>
      <c r="BW67" s="121" t="s">
        <v>117</v>
      </c>
      <c r="BX67" s="121" t="s">
        <v>5</v>
      </c>
      <c r="CL67" s="121" t="s">
        <v>19</v>
      </c>
      <c r="CM67" s="121" t="s">
        <v>82</v>
      </c>
    </row>
    <row r="68" s="7" customFormat="1" ht="37.5" customHeight="1">
      <c r="A68" s="109" t="s">
        <v>76</v>
      </c>
      <c r="B68" s="110"/>
      <c r="C68" s="111"/>
      <c r="D68" s="112" t="s">
        <v>118</v>
      </c>
      <c r="E68" s="112"/>
      <c r="F68" s="112"/>
      <c r="G68" s="112"/>
      <c r="H68" s="112"/>
      <c r="I68" s="113"/>
      <c r="J68" s="112" t="s">
        <v>119</v>
      </c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4">
        <f>'2021-062-09-02 - ZTI - čá...'!J30</f>
        <v>0</v>
      </c>
      <c r="AH68" s="113"/>
      <c r="AI68" s="113"/>
      <c r="AJ68" s="113"/>
      <c r="AK68" s="113"/>
      <c r="AL68" s="113"/>
      <c r="AM68" s="113"/>
      <c r="AN68" s="114">
        <f>SUM(AG68,AT68)</f>
        <v>0</v>
      </c>
      <c r="AO68" s="113"/>
      <c r="AP68" s="113"/>
      <c r="AQ68" s="115" t="s">
        <v>79</v>
      </c>
      <c r="AR68" s="116"/>
      <c r="AS68" s="117">
        <v>0</v>
      </c>
      <c r="AT68" s="118">
        <f>ROUND(SUM(AV68:AW68),2)</f>
        <v>0</v>
      </c>
      <c r="AU68" s="119">
        <f>'2021-062-09-02 - ZTI - čá...'!P84</f>
        <v>0</v>
      </c>
      <c r="AV68" s="118">
        <f>'2021-062-09-02 - ZTI - čá...'!J33</f>
        <v>0</v>
      </c>
      <c r="AW68" s="118">
        <f>'2021-062-09-02 - ZTI - čá...'!J34</f>
        <v>0</v>
      </c>
      <c r="AX68" s="118">
        <f>'2021-062-09-02 - ZTI - čá...'!J35</f>
        <v>0</v>
      </c>
      <c r="AY68" s="118">
        <f>'2021-062-09-02 - ZTI - čá...'!J36</f>
        <v>0</v>
      </c>
      <c r="AZ68" s="118">
        <f>'2021-062-09-02 - ZTI - čá...'!F33</f>
        <v>0</v>
      </c>
      <c r="BA68" s="118">
        <f>'2021-062-09-02 - ZTI - čá...'!F34</f>
        <v>0</v>
      </c>
      <c r="BB68" s="118">
        <f>'2021-062-09-02 - ZTI - čá...'!F35</f>
        <v>0</v>
      </c>
      <c r="BC68" s="118">
        <f>'2021-062-09-02 - ZTI - čá...'!F36</f>
        <v>0</v>
      </c>
      <c r="BD68" s="120">
        <f>'2021-062-09-02 - ZTI - čá...'!F37</f>
        <v>0</v>
      </c>
      <c r="BE68" s="7"/>
      <c r="BT68" s="121" t="s">
        <v>80</v>
      </c>
      <c r="BV68" s="121" t="s">
        <v>74</v>
      </c>
      <c r="BW68" s="121" t="s">
        <v>120</v>
      </c>
      <c r="BX68" s="121" t="s">
        <v>5</v>
      </c>
      <c r="CL68" s="121" t="s">
        <v>19</v>
      </c>
      <c r="CM68" s="121" t="s">
        <v>82</v>
      </c>
    </row>
    <row r="69" s="7" customFormat="1" ht="24.75" customHeight="1">
      <c r="A69" s="109" t="s">
        <v>76</v>
      </c>
      <c r="B69" s="110"/>
      <c r="C69" s="111"/>
      <c r="D69" s="112" t="s">
        <v>121</v>
      </c>
      <c r="E69" s="112"/>
      <c r="F69" s="112"/>
      <c r="G69" s="112"/>
      <c r="H69" s="112"/>
      <c r="I69" s="113"/>
      <c r="J69" s="112" t="s">
        <v>122</v>
      </c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4">
        <f>'2021-062-10 - Ležatá kana...'!J30</f>
        <v>0</v>
      </c>
      <c r="AH69" s="113"/>
      <c r="AI69" s="113"/>
      <c r="AJ69" s="113"/>
      <c r="AK69" s="113"/>
      <c r="AL69" s="113"/>
      <c r="AM69" s="113"/>
      <c r="AN69" s="114">
        <f>SUM(AG69,AT69)</f>
        <v>0</v>
      </c>
      <c r="AO69" s="113"/>
      <c r="AP69" s="113"/>
      <c r="AQ69" s="115" t="s">
        <v>79</v>
      </c>
      <c r="AR69" s="116"/>
      <c r="AS69" s="117">
        <v>0</v>
      </c>
      <c r="AT69" s="118">
        <f>ROUND(SUM(AV69:AW69),2)</f>
        <v>0</v>
      </c>
      <c r="AU69" s="119">
        <f>'2021-062-10 - Ležatá kana...'!P89</f>
        <v>0</v>
      </c>
      <c r="AV69" s="118">
        <f>'2021-062-10 - Ležatá kana...'!J33</f>
        <v>0</v>
      </c>
      <c r="AW69" s="118">
        <f>'2021-062-10 - Ležatá kana...'!J34</f>
        <v>0</v>
      </c>
      <c r="AX69" s="118">
        <f>'2021-062-10 - Ležatá kana...'!J35</f>
        <v>0</v>
      </c>
      <c r="AY69" s="118">
        <f>'2021-062-10 - Ležatá kana...'!J36</f>
        <v>0</v>
      </c>
      <c r="AZ69" s="118">
        <f>'2021-062-10 - Ležatá kana...'!F33</f>
        <v>0</v>
      </c>
      <c r="BA69" s="118">
        <f>'2021-062-10 - Ležatá kana...'!F34</f>
        <v>0</v>
      </c>
      <c r="BB69" s="118">
        <f>'2021-062-10 - Ležatá kana...'!F35</f>
        <v>0</v>
      </c>
      <c r="BC69" s="118">
        <f>'2021-062-10 - Ležatá kana...'!F36</f>
        <v>0</v>
      </c>
      <c r="BD69" s="120">
        <f>'2021-062-10 - Ležatá kana...'!F37</f>
        <v>0</v>
      </c>
      <c r="BE69" s="7"/>
      <c r="BT69" s="121" t="s">
        <v>80</v>
      </c>
      <c r="BV69" s="121" t="s">
        <v>74</v>
      </c>
      <c r="BW69" s="121" t="s">
        <v>123</v>
      </c>
      <c r="BX69" s="121" t="s">
        <v>5</v>
      </c>
      <c r="CL69" s="121" t="s">
        <v>19</v>
      </c>
      <c r="CM69" s="121" t="s">
        <v>82</v>
      </c>
    </row>
    <row r="70" s="7" customFormat="1" ht="24.75" customHeight="1">
      <c r="A70" s="109" t="s">
        <v>76</v>
      </c>
      <c r="B70" s="110"/>
      <c r="C70" s="111"/>
      <c r="D70" s="112" t="s">
        <v>124</v>
      </c>
      <c r="E70" s="112"/>
      <c r="F70" s="112"/>
      <c r="G70" s="112"/>
      <c r="H70" s="112"/>
      <c r="I70" s="113"/>
      <c r="J70" s="112" t="s">
        <v>125</v>
      </c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4">
        <f>'2021-062-11 - VRN - vedle...'!J30</f>
        <v>0</v>
      </c>
      <c r="AH70" s="113"/>
      <c r="AI70" s="113"/>
      <c r="AJ70" s="113"/>
      <c r="AK70" s="113"/>
      <c r="AL70" s="113"/>
      <c r="AM70" s="113"/>
      <c r="AN70" s="114">
        <f>SUM(AG70,AT70)</f>
        <v>0</v>
      </c>
      <c r="AO70" s="113"/>
      <c r="AP70" s="113"/>
      <c r="AQ70" s="115" t="s">
        <v>79</v>
      </c>
      <c r="AR70" s="116"/>
      <c r="AS70" s="122">
        <v>0</v>
      </c>
      <c r="AT70" s="123">
        <f>ROUND(SUM(AV70:AW70),2)</f>
        <v>0</v>
      </c>
      <c r="AU70" s="124">
        <f>'2021-062-11 - VRN - vedle...'!P85</f>
        <v>0</v>
      </c>
      <c r="AV70" s="123">
        <f>'2021-062-11 - VRN - vedle...'!J33</f>
        <v>0</v>
      </c>
      <c r="AW70" s="123">
        <f>'2021-062-11 - VRN - vedle...'!J34</f>
        <v>0</v>
      </c>
      <c r="AX70" s="123">
        <f>'2021-062-11 - VRN - vedle...'!J35</f>
        <v>0</v>
      </c>
      <c r="AY70" s="123">
        <f>'2021-062-11 - VRN - vedle...'!J36</f>
        <v>0</v>
      </c>
      <c r="AZ70" s="123">
        <f>'2021-062-11 - VRN - vedle...'!F33</f>
        <v>0</v>
      </c>
      <c r="BA70" s="123">
        <f>'2021-062-11 - VRN - vedle...'!F34</f>
        <v>0</v>
      </c>
      <c r="BB70" s="123">
        <f>'2021-062-11 - VRN - vedle...'!F35</f>
        <v>0</v>
      </c>
      <c r="BC70" s="123">
        <f>'2021-062-11 - VRN - vedle...'!F36</f>
        <v>0</v>
      </c>
      <c r="BD70" s="125">
        <f>'2021-062-11 - VRN - vedle...'!F37</f>
        <v>0</v>
      </c>
      <c r="BE70" s="7"/>
      <c r="BT70" s="121" t="s">
        <v>80</v>
      </c>
      <c r="BV70" s="121" t="s">
        <v>74</v>
      </c>
      <c r="BW70" s="121" t="s">
        <v>126</v>
      </c>
      <c r="BX70" s="121" t="s">
        <v>5</v>
      </c>
      <c r="CL70" s="121" t="s">
        <v>19</v>
      </c>
      <c r="CM70" s="121" t="s">
        <v>82</v>
      </c>
    </row>
    <row r="71" s="2" customFormat="1" ht="30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42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</row>
    <row r="72" s="2" customFormat="1" ht="6.96" customHeight="1">
      <c r="A72" s="36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42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</row>
  </sheetData>
  <sheetProtection sheet="1" formatColumns="0" formatRows="0" objects="1" scenarios="1" spinCount="100000" saltValue="G2Ipe9smmhYBSWaj8MVRo5XyVGPpBrNYKM5o5/IjTepKjsE5Ztg4HFoyp0heM1ipl36TGX9HA1fJmYFvXaswtg==" hashValue="gYdS9+nMvvux2cJvtYQkxcOqS8s4EqwJVSdnil8Mht/2uXV/7RbdCPG7a06vNT1bSinCcPILARztevSzvh8Cwg==" algorithmName="SHA-512" password="CC35"/>
  <mergeCells count="102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D69:H69"/>
    <mergeCell ref="J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5" location="'2021-062-01 - Bourací prá...'!C2" display="/"/>
    <hyperlink ref="A56" location="'2021-062-02 - Bourací prá...'!C2" display="/"/>
    <hyperlink ref="A57" location="'2021-062-03 - Bourací prá...'!C2" display="/"/>
    <hyperlink ref="A58" location="'2021-062-04 - Nové kce - ...'!C2" display="/"/>
    <hyperlink ref="A59" location="'2021-062-05 - Nové kce - ...'!C2" display="/"/>
    <hyperlink ref="A60" location="'2021-062-06 - Nové kce - ...'!C2" display="/"/>
    <hyperlink ref="A61" location="'2021-062-07-01 - Elektro-...'!C2" display="/"/>
    <hyperlink ref="A62" location="'2021-062-07-02 - Elektro-...'!C2" display="/"/>
    <hyperlink ref="A63" location="'2021-062-07-03 - Elektro-...'!C2" display="/"/>
    <hyperlink ref="A64" location="'2021-062-07-04 - Elektro-...'!C2" display="/"/>
    <hyperlink ref="A65" location="'2021-062-08-01 - Vytápění...'!C2" display="/"/>
    <hyperlink ref="A66" location="'2021-062-08-02 - Vytápění...'!C2" display="/"/>
    <hyperlink ref="A67" location="'2021-062-09-01 - ZTI - čá...'!C2" display="/"/>
    <hyperlink ref="A68" location="'2021-062-09-02 - ZTI - čá...'!C2" display="/"/>
    <hyperlink ref="A69" location="'2021-062-10 - Ležatá kana...'!C2" display="/"/>
    <hyperlink ref="A70" location="'2021-062-11 - VRN - vedl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1093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ROUND((SUM(BE86:BE126)),  2)</f>
        <v>0</v>
      </c>
      <c r="G33" s="36"/>
      <c r="H33" s="36"/>
      <c r="I33" s="146">
        <v>0.20999999999999999</v>
      </c>
      <c r="J33" s="145">
        <f>ROUND(((SUM(BE86:BE126))*I33),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ROUND((SUM(BF86:BF126)),  2)</f>
        <v>0</v>
      </c>
      <c r="G34" s="36"/>
      <c r="H34" s="36"/>
      <c r="I34" s="146">
        <v>0.14999999999999999</v>
      </c>
      <c r="J34" s="145">
        <f>ROUND(((SUM(BF86:BF126))*I34),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ROUND((SUM(BG86:BG126)),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ROUND((SUM(BH86:BH126)),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ROUND((SUM(BI86:BI126)),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2021-062-07-03 - Elektro- 1.NP 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139</v>
      </c>
      <c r="E60" s="166"/>
      <c r="F60" s="166"/>
      <c r="G60" s="166"/>
      <c r="H60" s="166"/>
      <c r="I60" s="166"/>
      <c r="J60" s="167">
        <f>J87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1016</v>
      </c>
      <c r="E61" s="172"/>
      <c r="F61" s="172"/>
      <c r="G61" s="172"/>
      <c r="H61" s="172"/>
      <c r="I61" s="172"/>
      <c r="J61" s="173">
        <f>J88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1017</v>
      </c>
      <c r="E62" s="172"/>
      <c r="F62" s="172"/>
      <c r="G62" s="172"/>
      <c r="H62" s="172"/>
      <c r="I62" s="172"/>
      <c r="J62" s="173">
        <f>J95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1018</v>
      </c>
      <c r="E63" s="172"/>
      <c r="F63" s="172"/>
      <c r="G63" s="172"/>
      <c r="H63" s="172"/>
      <c r="I63" s="172"/>
      <c r="J63" s="173">
        <f>J100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1019</v>
      </c>
      <c r="E64" s="172"/>
      <c r="F64" s="172"/>
      <c r="G64" s="172"/>
      <c r="H64" s="172"/>
      <c r="I64" s="172"/>
      <c r="J64" s="173">
        <f>J111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1020</v>
      </c>
      <c r="E65" s="172"/>
      <c r="F65" s="172"/>
      <c r="G65" s="172"/>
      <c r="H65" s="172"/>
      <c r="I65" s="172"/>
      <c r="J65" s="173">
        <f>J116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1021</v>
      </c>
      <c r="E66" s="172"/>
      <c r="F66" s="172"/>
      <c r="G66" s="172"/>
      <c r="H66" s="172"/>
      <c r="I66" s="172"/>
      <c r="J66" s="173">
        <f>J123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143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58" t="str">
        <f>E7</f>
        <v>Oprava sociálního zařízení pro děti</v>
      </c>
      <c r="F76" s="30"/>
      <c r="G76" s="30"/>
      <c r="H76" s="30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128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E9</f>
        <v>2021-062-07-03 - Elektro- 1.NP A</v>
      </c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F12</f>
        <v>MŠ MJR.Nováka 30, Ostrava- Hrabůvka</v>
      </c>
      <c r="G80" s="38"/>
      <c r="H80" s="38"/>
      <c r="I80" s="30" t="s">
        <v>23</v>
      </c>
      <c r="J80" s="70" t="str">
        <f>IF(J12="","",J12)</f>
        <v>19. 8. 2021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40.05" customHeight="1">
      <c r="A82" s="36"/>
      <c r="B82" s="37"/>
      <c r="C82" s="30" t="s">
        <v>25</v>
      </c>
      <c r="D82" s="38"/>
      <c r="E82" s="38"/>
      <c r="F82" s="25" t="str">
        <f>E15</f>
        <v>Město Ostrava, Prokešovo nám.1803/8, Ostrava</v>
      </c>
      <c r="G82" s="38"/>
      <c r="H82" s="38"/>
      <c r="I82" s="30" t="s">
        <v>31</v>
      </c>
      <c r="J82" s="34" t="str">
        <f>E21</f>
        <v>ČOS exim s.r.o. Alešova 26, České Budějovice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IF(E18="","",E18)</f>
        <v>Vyplň údaj</v>
      </c>
      <c r="G83" s="38"/>
      <c r="H83" s="38"/>
      <c r="I83" s="30" t="s">
        <v>34</v>
      </c>
      <c r="J83" s="34" t="str">
        <f>E24</f>
        <v>Ing.Dana Mlejnková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75"/>
      <c r="B85" s="176"/>
      <c r="C85" s="177" t="s">
        <v>144</v>
      </c>
      <c r="D85" s="178" t="s">
        <v>57</v>
      </c>
      <c r="E85" s="178" t="s">
        <v>53</v>
      </c>
      <c r="F85" s="178" t="s">
        <v>54</v>
      </c>
      <c r="G85" s="178" t="s">
        <v>145</v>
      </c>
      <c r="H85" s="178" t="s">
        <v>146</v>
      </c>
      <c r="I85" s="178" t="s">
        <v>147</v>
      </c>
      <c r="J85" s="178" t="s">
        <v>133</v>
      </c>
      <c r="K85" s="179" t="s">
        <v>148</v>
      </c>
      <c r="L85" s="180"/>
      <c r="M85" s="90" t="s">
        <v>19</v>
      </c>
      <c r="N85" s="91" t="s">
        <v>42</v>
      </c>
      <c r="O85" s="91" t="s">
        <v>149</v>
      </c>
      <c r="P85" s="91" t="s">
        <v>150</v>
      </c>
      <c r="Q85" s="91" t="s">
        <v>151</v>
      </c>
      <c r="R85" s="91" t="s">
        <v>152</v>
      </c>
      <c r="S85" s="91" t="s">
        <v>153</v>
      </c>
      <c r="T85" s="92" t="s">
        <v>154</v>
      </c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</row>
    <row r="86" s="2" customFormat="1" ht="22.8" customHeight="1">
      <c r="A86" s="36"/>
      <c r="B86" s="37"/>
      <c r="C86" s="97" t="s">
        <v>155</v>
      </c>
      <c r="D86" s="38"/>
      <c r="E86" s="38"/>
      <c r="F86" s="38"/>
      <c r="G86" s="38"/>
      <c r="H86" s="38"/>
      <c r="I86" s="38"/>
      <c r="J86" s="181">
        <f>BK86</f>
        <v>0</v>
      </c>
      <c r="K86" s="38"/>
      <c r="L86" s="42"/>
      <c r="M86" s="93"/>
      <c r="N86" s="182"/>
      <c r="O86" s="94"/>
      <c r="P86" s="183">
        <f>P87</f>
        <v>0</v>
      </c>
      <c r="Q86" s="94"/>
      <c r="R86" s="183">
        <f>R87</f>
        <v>0</v>
      </c>
      <c r="S86" s="94"/>
      <c r="T86" s="184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71</v>
      </c>
      <c r="AU86" s="15" t="s">
        <v>134</v>
      </c>
      <c r="BK86" s="185">
        <f>BK87</f>
        <v>0</v>
      </c>
    </row>
    <row r="87" s="12" customFormat="1" ht="25.92" customHeight="1">
      <c r="A87" s="12"/>
      <c r="B87" s="186"/>
      <c r="C87" s="187"/>
      <c r="D87" s="188" t="s">
        <v>71</v>
      </c>
      <c r="E87" s="189" t="s">
        <v>271</v>
      </c>
      <c r="F87" s="189" t="s">
        <v>272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P88+P95+P100+P111+P116+P123</f>
        <v>0</v>
      </c>
      <c r="Q87" s="194"/>
      <c r="R87" s="195">
        <f>R88+R95+R100+R111+R116+R123</f>
        <v>0</v>
      </c>
      <c r="S87" s="194"/>
      <c r="T87" s="196">
        <f>T88+T95+T100+T111+T116+T123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82</v>
      </c>
      <c r="AT87" s="198" t="s">
        <v>71</v>
      </c>
      <c r="AU87" s="198" t="s">
        <v>72</v>
      </c>
      <c r="AY87" s="197" t="s">
        <v>158</v>
      </c>
      <c r="BK87" s="199">
        <f>BK88+BK95+BK100+BK111+BK116+BK123</f>
        <v>0</v>
      </c>
    </row>
    <row r="88" s="12" customFormat="1" ht="22.8" customHeight="1">
      <c r="A88" s="12"/>
      <c r="B88" s="186"/>
      <c r="C88" s="187"/>
      <c r="D88" s="188" t="s">
        <v>71</v>
      </c>
      <c r="E88" s="200" t="s">
        <v>1022</v>
      </c>
      <c r="F88" s="200" t="s">
        <v>1023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SUM(P89:P94)</f>
        <v>0</v>
      </c>
      <c r="Q88" s="194"/>
      <c r="R88" s="195">
        <f>SUM(R89:R94)</f>
        <v>0</v>
      </c>
      <c r="S88" s="194"/>
      <c r="T88" s="196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82</v>
      </c>
      <c r="AT88" s="198" t="s">
        <v>71</v>
      </c>
      <c r="AU88" s="198" t="s">
        <v>80</v>
      </c>
      <c r="AY88" s="197" t="s">
        <v>158</v>
      </c>
      <c r="BK88" s="199">
        <f>SUM(BK89:BK94)</f>
        <v>0</v>
      </c>
    </row>
    <row r="89" s="2" customFormat="1" ht="21.75" customHeight="1">
      <c r="A89" s="36"/>
      <c r="B89" s="37"/>
      <c r="C89" s="202" t="s">
        <v>80</v>
      </c>
      <c r="D89" s="202" t="s">
        <v>161</v>
      </c>
      <c r="E89" s="203" t="s">
        <v>1024</v>
      </c>
      <c r="F89" s="204" t="s">
        <v>1025</v>
      </c>
      <c r="G89" s="205" t="s">
        <v>321</v>
      </c>
      <c r="H89" s="206">
        <v>23</v>
      </c>
      <c r="I89" s="207"/>
      <c r="J89" s="208">
        <f>ROUND(I89*H89,2)</f>
        <v>0</v>
      </c>
      <c r="K89" s="204" t="s">
        <v>19</v>
      </c>
      <c r="L89" s="42"/>
      <c r="M89" s="209" t="s">
        <v>19</v>
      </c>
      <c r="N89" s="210" t="s">
        <v>43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166</v>
      </c>
      <c r="AT89" s="213" t="s">
        <v>161</v>
      </c>
      <c r="AU89" s="213" t="s">
        <v>82</v>
      </c>
      <c r="AY89" s="15" t="s">
        <v>158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80</v>
      </c>
      <c r="BK89" s="214">
        <f>ROUND(I89*H89,2)</f>
        <v>0</v>
      </c>
      <c r="BL89" s="15" t="s">
        <v>166</v>
      </c>
      <c r="BM89" s="213" t="s">
        <v>1026</v>
      </c>
    </row>
    <row r="90" s="2" customFormat="1">
      <c r="A90" s="36"/>
      <c r="B90" s="37"/>
      <c r="C90" s="38"/>
      <c r="D90" s="215" t="s">
        <v>168</v>
      </c>
      <c r="E90" s="38"/>
      <c r="F90" s="216" t="s">
        <v>1027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168</v>
      </c>
      <c r="AU90" s="15" t="s">
        <v>82</v>
      </c>
    </row>
    <row r="91" s="2" customFormat="1" ht="21.75" customHeight="1">
      <c r="A91" s="36"/>
      <c r="B91" s="37"/>
      <c r="C91" s="202" t="s">
        <v>82</v>
      </c>
      <c r="D91" s="202" t="s">
        <v>161</v>
      </c>
      <c r="E91" s="203" t="s">
        <v>1028</v>
      </c>
      <c r="F91" s="204" t="s">
        <v>1029</v>
      </c>
      <c r="G91" s="205" t="s">
        <v>321</v>
      </c>
      <c r="H91" s="206">
        <v>1</v>
      </c>
      <c r="I91" s="207"/>
      <c r="J91" s="208">
        <f>ROUND(I91*H91,2)</f>
        <v>0</v>
      </c>
      <c r="K91" s="204" t="s">
        <v>19</v>
      </c>
      <c r="L91" s="42"/>
      <c r="M91" s="209" t="s">
        <v>19</v>
      </c>
      <c r="N91" s="210" t="s">
        <v>43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166</v>
      </c>
      <c r="AT91" s="213" t="s">
        <v>161</v>
      </c>
      <c r="AU91" s="213" t="s">
        <v>82</v>
      </c>
      <c r="AY91" s="15" t="s">
        <v>158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80</v>
      </c>
      <c r="BK91" s="214">
        <f>ROUND(I91*H91,2)</f>
        <v>0</v>
      </c>
      <c r="BL91" s="15" t="s">
        <v>166</v>
      </c>
      <c r="BM91" s="213" t="s">
        <v>1030</v>
      </c>
    </row>
    <row r="92" s="2" customFormat="1">
      <c r="A92" s="36"/>
      <c r="B92" s="37"/>
      <c r="C92" s="38"/>
      <c r="D92" s="215" t="s">
        <v>168</v>
      </c>
      <c r="E92" s="38"/>
      <c r="F92" s="216" t="s">
        <v>1031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168</v>
      </c>
      <c r="AU92" s="15" t="s">
        <v>82</v>
      </c>
    </row>
    <row r="93" s="2" customFormat="1" ht="16.5" customHeight="1">
      <c r="A93" s="36"/>
      <c r="B93" s="37"/>
      <c r="C93" s="202" t="s">
        <v>178</v>
      </c>
      <c r="D93" s="202" t="s">
        <v>161</v>
      </c>
      <c r="E93" s="203" t="s">
        <v>1032</v>
      </c>
      <c r="F93" s="204" t="s">
        <v>1033</v>
      </c>
      <c r="G93" s="205" t="s">
        <v>321</v>
      </c>
      <c r="H93" s="206">
        <v>1</v>
      </c>
      <c r="I93" s="207"/>
      <c r="J93" s="208">
        <f>ROUND(I93*H93,2)</f>
        <v>0</v>
      </c>
      <c r="K93" s="204" t="s">
        <v>19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166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166</v>
      </c>
      <c r="BM93" s="213" t="s">
        <v>1034</v>
      </c>
    </row>
    <row r="94" s="2" customFormat="1">
      <c r="A94" s="36"/>
      <c r="B94" s="37"/>
      <c r="C94" s="38"/>
      <c r="D94" s="215" t="s">
        <v>168</v>
      </c>
      <c r="E94" s="38"/>
      <c r="F94" s="216" t="s">
        <v>1033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12" customFormat="1" ht="22.8" customHeight="1">
      <c r="A95" s="12"/>
      <c r="B95" s="186"/>
      <c r="C95" s="187"/>
      <c r="D95" s="188" t="s">
        <v>71</v>
      </c>
      <c r="E95" s="200" t="s">
        <v>1035</v>
      </c>
      <c r="F95" s="200" t="s">
        <v>1036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SUM(P96:P99)</f>
        <v>0</v>
      </c>
      <c r="Q95" s="194"/>
      <c r="R95" s="195">
        <f>SUM(R96:R99)</f>
        <v>0</v>
      </c>
      <c r="S95" s="194"/>
      <c r="T95" s="196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82</v>
      </c>
      <c r="AT95" s="198" t="s">
        <v>71</v>
      </c>
      <c r="AU95" s="198" t="s">
        <v>80</v>
      </c>
      <c r="AY95" s="197" t="s">
        <v>158</v>
      </c>
      <c r="BK95" s="199">
        <f>SUM(BK96:BK99)</f>
        <v>0</v>
      </c>
    </row>
    <row r="96" s="2" customFormat="1" ht="16.5" customHeight="1">
      <c r="A96" s="36"/>
      <c r="B96" s="37"/>
      <c r="C96" s="202" t="s">
        <v>166</v>
      </c>
      <c r="D96" s="202" t="s">
        <v>161</v>
      </c>
      <c r="E96" s="203" t="s">
        <v>1037</v>
      </c>
      <c r="F96" s="204" t="s">
        <v>1038</v>
      </c>
      <c r="G96" s="205" t="s">
        <v>321</v>
      </c>
      <c r="H96" s="206">
        <v>1</v>
      </c>
      <c r="I96" s="207"/>
      <c r="J96" s="208">
        <f>ROUND(I96*H96,2)</f>
        <v>0</v>
      </c>
      <c r="K96" s="204" t="s">
        <v>19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166</v>
      </c>
      <c r="AT96" s="213" t="s">
        <v>161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1039</v>
      </c>
    </row>
    <row r="97" s="2" customFormat="1">
      <c r="A97" s="36"/>
      <c r="B97" s="37"/>
      <c r="C97" s="38"/>
      <c r="D97" s="215" t="s">
        <v>168</v>
      </c>
      <c r="E97" s="38"/>
      <c r="F97" s="216" t="s">
        <v>1038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 ht="16.5" customHeight="1">
      <c r="A98" s="36"/>
      <c r="B98" s="37"/>
      <c r="C98" s="202" t="s">
        <v>189</v>
      </c>
      <c r="D98" s="202" t="s">
        <v>161</v>
      </c>
      <c r="E98" s="203" t="s">
        <v>1040</v>
      </c>
      <c r="F98" s="204" t="s">
        <v>1041</v>
      </c>
      <c r="G98" s="205" t="s">
        <v>321</v>
      </c>
      <c r="H98" s="206">
        <v>3</v>
      </c>
      <c r="I98" s="207"/>
      <c r="J98" s="208">
        <f>ROUND(I98*H98,2)</f>
        <v>0</v>
      </c>
      <c r="K98" s="204" t="s">
        <v>19</v>
      </c>
      <c r="L98" s="42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166</v>
      </c>
      <c r="AT98" s="213" t="s">
        <v>161</v>
      </c>
      <c r="AU98" s="213" t="s">
        <v>82</v>
      </c>
      <c r="AY98" s="15" t="s">
        <v>158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166</v>
      </c>
      <c r="BM98" s="213" t="s">
        <v>1042</v>
      </c>
    </row>
    <row r="99" s="2" customFormat="1">
      <c r="A99" s="36"/>
      <c r="B99" s="37"/>
      <c r="C99" s="38"/>
      <c r="D99" s="215" t="s">
        <v>168</v>
      </c>
      <c r="E99" s="38"/>
      <c r="F99" s="216" t="s">
        <v>1041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168</v>
      </c>
      <c r="AU99" s="15" t="s">
        <v>82</v>
      </c>
    </row>
    <row r="100" s="12" customFormat="1" ht="22.8" customHeight="1">
      <c r="A100" s="12"/>
      <c r="B100" s="186"/>
      <c r="C100" s="187"/>
      <c r="D100" s="188" t="s">
        <v>71</v>
      </c>
      <c r="E100" s="200" t="s">
        <v>1043</v>
      </c>
      <c r="F100" s="200" t="s">
        <v>1044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SUM(P101:P110)</f>
        <v>0</v>
      </c>
      <c r="Q100" s="194"/>
      <c r="R100" s="195">
        <f>SUM(R101:R110)</f>
        <v>0</v>
      </c>
      <c r="S100" s="194"/>
      <c r="T100" s="196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82</v>
      </c>
      <c r="AT100" s="198" t="s">
        <v>71</v>
      </c>
      <c r="AU100" s="198" t="s">
        <v>80</v>
      </c>
      <c r="AY100" s="197" t="s">
        <v>158</v>
      </c>
      <c r="BK100" s="199">
        <f>SUM(BK101:BK110)</f>
        <v>0</v>
      </c>
    </row>
    <row r="101" s="2" customFormat="1" ht="16.5" customHeight="1">
      <c r="A101" s="36"/>
      <c r="B101" s="37"/>
      <c r="C101" s="202" t="s">
        <v>195</v>
      </c>
      <c r="D101" s="202" t="s">
        <v>161</v>
      </c>
      <c r="E101" s="203" t="s">
        <v>1045</v>
      </c>
      <c r="F101" s="204" t="s">
        <v>1046</v>
      </c>
      <c r="G101" s="205" t="s">
        <v>443</v>
      </c>
      <c r="H101" s="206">
        <v>190</v>
      </c>
      <c r="I101" s="207"/>
      <c r="J101" s="208">
        <f>ROUND(I101*H101,2)</f>
        <v>0</v>
      </c>
      <c r="K101" s="204" t="s">
        <v>19</v>
      </c>
      <c r="L101" s="42"/>
      <c r="M101" s="209" t="s">
        <v>19</v>
      </c>
      <c r="N101" s="210" t="s">
        <v>43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166</v>
      </c>
      <c r="AT101" s="213" t="s">
        <v>161</v>
      </c>
      <c r="AU101" s="213" t="s">
        <v>82</v>
      </c>
      <c r="AY101" s="15" t="s">
        <v>158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80</v>
      </c>
      <c r="BK101" s="214">
        <f>ROUND(I101*H101,2)</f>
        <v>0</v>
      </c>
      <c r="BL101" s="15" t="s">
        <v>166</v>
      </c>
      <c r="BM101" s="213" t="s">
        <v>1047</v>
      </c>
    </row>
    <row r="102" s="2" customFormat="1">
      <c r="A102" s="36"/>
      <c r="B102" s="37"/>
      <c r="C102" s="38"/>
      <c r="D102" s="215" t="s">
        <v>168</v>
      </c>
      <c r="E102" s="38"/>
      <c r="F102" s="216" t="s">
        <v>1046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168</v>
      </c>
      <c r="AU102" s="15" t="s">
        <v>82</v>
      </c>
    </row>
    <row r="103" s="2" customFormat="1" ht="16.5" customHeight="1">
      <c r="A103" s="36"/>
      <c r="B103" s="37"/>
      <c r="C103" s="202" t="s">
        <v>201</v>
      </c>
      <c r="D103" s="202" t="s">
        <v>161</v>
      </c>
      <c r="E103" s="203" t="s">
        <v>1048</v>
      </c>
      <c r="F103" s="204" t="s">
        <v>1049</v>
      </c>
      <c r="G103" s="205" t="s">
        <v>443</v>
      </c>
      <c r="H103" s="206">
        <v>36.75</v>
      </c>
      <c r="I103" s="207"/>
      <c r="J103" s="208">
        <f>ROUND(I103*H103,2)</f>
        <v>0</v>
      </c>
      <c r="K103" s="204" t="s">
        <v>19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166</v>
      </c>
      <c r="AT103" s="213" t="s">
        <v>161</v>
      </c>
      <c r="AU103" s="213" t="s">
        <v>82</v>
      </c>
      <c r="AY103" s="15" t="s">
        <v>158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166</v>
      </c>
      <c r="BM103" s="213" t="s">
        <v>1050</v>
      </c>
    </row>
    <row r="104" s="2" customFormat="1">
      <c r="A104" s="36"/>
      <c r="B104" s="37"/>
      <c r="C104" s="38"/>
      <c r="D104" s="215" t="s">
        <v>168</v>
      </c>
      <c r="E104" s="38"/>
      <c r="F104" s="216" t="s">
        <v>1049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168</v>
      </c>
      <c r="AU104" s="15" t="s">
        <v>82</v>
      </c>
    </row>
    <row r="105" s="2" customFormat="1" ht="16.5" customHeight="1">
      <c r="A105" s="36"/>
      <c r="B105" s="37"/>
      <c r="C105" s="202" t="s">
        <v>209</v>
      </c>
      <c r="D105" s="202" t="s">
        <v>161</v>
      </c>
      <c r="E105" s="203" t="s">
        <v>1051</v>
      </c>
      <c r="F105" s="204" t="s">
        <v>1052</v>
      </c>
      <c r="G105" s="205" t="s">
        <v>443</v>
      </c>
      <c r="H105" s="206">
        <v>140</v>
      </c>
      <c r="I105" s="207"/>
      <c r="J105" s="208">
        <f>ROUND(I105*H105,2)</f>
        <v>0</v>
      </c>
      <c r="K105" s="204" t="s">
        <v>19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166</v>
      </c>
      <c r="BM105" s="213" t="s">
        <v>1053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1052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 ht="16.5" customHeight="1">
      <c r="A107" s="36"/>
      <c r="B107" s="37"/>
      <c r="C107" s="202" t="s">
        <v>217</v>
      </c>
      <c r="D107" s="202" t="s">
        <v>161</v>
      </c>
      <c r="E107" s="203" t="s">
        <v>1054</v>
      </c>
      <c r="F107" s="204" t="s">
        <v>1055</v>
      </c>
      <c r="G107" s="205" t="s">
        <v>321</v>
      </c>
      <c r="H107" s="206">
        <v>14</v>
      </c>
      <c r="I107" s="207"/>
      <c r="J107" s="208">
        <f>ROUND(I107*H107,2)</f>
        <v>0</v>
      </c>
      <c r="K107" s="204" t="s">
        <v>19</v>
      </c>
      <c r="L107" s="42"/>
      <c r="M107" s="209" t="s">
        <v>19</v>
      </c>
      <c r="N107" s="210" t="s">
        <v>43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166</v>
      </c>
      <c r="AT107" s="213" t="s">
        <v>161</v>
      </c>
      <c r="AU107" s="213" t="s">
        <v>82</v>
      </c>
      <c r="AY107" s="15" t="s">
        <v>158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80</v>
      </c>
      <c r="BK107" s="214">
        <f>ROUND(I107*H107,2)</f>
        <v>0</v>
      </c>
      <c r="BL107" s="15" t="s">
        <v>166</v>
      </c>
      <c r="BM107" s="213" t="s">
        <v>1056</v>
      </c>
    </row>
    <row r="108" s="2" customFormat="1">
      <c r="A108" s="36"/>
      <c r="B108" s="37"/>
      <c r="C108" s="38"/>
      <c r="D108" s="215" t="s">
        <v>168</v>
      </c>
      <c r="E108" s="38"/>
      <c r="F108" s="216" t="s">
        <v>1055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168</v>
      </c>
      <c r="AU108" s="15" t="s">
        <v>82</v>
      </c>
    </row>
    <row r="109" s="2" customFormat="1" ht="16.5" customHeight="1">
      <c r="A109" s="36"/>
      <c r="B109" s="37"/>
      <c r="C109" s="202" t="s">
        <v>224</v>
      </c>
      <c r="D109" s="202" t="s">
        <v>161</v>
      </c>
      <c r="E109" s="203" t="s">
        <v>1057</v>
      </c>
      <c r="F109" s="204" t="s">
        <v>1058</v>
      </c>
      <c r="G109" s="205" t="s">
        <v>443</v>
      </c>
      <c r="H109" s="206">
        <v>25</v>
      </c>
      <c r="I109" s="207"/>
      <c r="J109" s="208">
        <f>ROUND(I109*H109,2)</f>
        <v>0</v>
      </c>
      <c r="K109" s="204" t="s">
        <v>19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166</v>
      </c>
      <c r="AT109" s="213" t="s">
        <v>161</v>
      </c>
      <c r="AU109" s="213" t="s">
        <v>82</v>
      </c>
      <c r="AY109" s="15" t="s">
        <v>158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166</v>
      </c>
      <c r="BM109" s="213" t="s">
        <v>1059</v>
      </c>
    </row>
    <row r="110" s="2" customFormat="1">
      <c r="A110" s="36"/>
      <c r="B110" s="37"/>
      <c r="C110" s="38"/>
      <c r="D110" s="215" t="s">
        <v>168</v>
      </c>
      <c r="E110" s="38"/>
      <c r="F110" s="216" t="s">
        <v>1058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168</v>
      </c>
      <c r="AU110" s="15" t="s">
        <v>82</v>
      </c>
    </row>
    <row r="111" s="12" customFormat="1" ht="22.8" customHeight="1">
      <c r="A111" s="12"/>
      <c r="B111" s="186"/>
      <c r="C111" s="187"/>
      <c r="D111" s="188" t="s">
        <v>71</v>
      </c>
      <c r="E111" s="200" t="s">
        <v>1060</v>
      </c>
      <c r="F111" s="200" t="s">
        <v>1061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SUM(P112:P115)</f>
        <v>0</v>
      </c>
      <c r="Q111" s="194"/>
      <c r="R111" s="195">
        <f>SUM(R112:R115)</f>
        <v>0</v>
      </c>
      <c r="S111" s="194"/>
      <c r="T111" s="196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82</v>
      </c>
      <c r="AT111" s="198" t="s">
        <v>71</v>
      </c>
      <c r="AU111" s="198" t="s">
        <v>80</v>
      </c>
      <c r="AY111" s="197" t="s">
        <v>158</v>
      </c>
      <c r="BK111" s="199">
        <f>SUM(BK112:BK115)</f>
        <v>0</v>
      </c>
    </row>
    <row r="112" s="2" customFormat="1" ht="16.5" customHeight="1">
      <c r="A112" s="36"/>
      <c r="B112" s="37"/>
      <c r="C112" s="202" t="s">
        <v>230</v>
      </c>
      <c r="D112" s="202" t="s">
        <v>161</v>
      </c>
      <c r="E112" s="203" t="s">
        <v>1062</v>
      </c>
      <c r="F112" s="204" t="s">
        <v>1063</v>
      </c>
      <c r="G112" s="205" t="s">
        <v>321</v>
      </c>
      <c r="H112" s="206">
        <v>1</v>
      </c>
      <c r="I112" s="207"/>
      <c r="J112" s="208">
        <f>ROUND(I112*H112,2)</f>
        <v>0</v>
      </c>
      <c r="K112" s="204" t="s">
        <v>19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166</v>
      </c>
      <c r="AT112" s="213" t="s">
        <v>161</v>
      </c>
      <c r="AU112" s="213" t="s">
        <v>82</v>
      </c>
      <c r="AY112" s="15" t="s">
        <v>158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166</v>
      </c>
      <c r="BM112" s="213" t="s">
        <v>1064</v>
      </c>
    </row>
    <row r="113" s="2" customFormat="1">
      <c r="A113" s="36"/>
      <c r="B113" s="37"/>
      <c r="C113" s="38"/>
      <c r="D113" s="215" t="s">
        <v>168</v>
      </c>
      <c r="E113" s="38"/>
      <c r="F113" s="216" t="s">
        <v>1063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168</v>
      </c>
      <c r="AU113" s="15" t="s">
        <v>82</v>
      </c>
    </row>
    <row r="114" s="2" customFormat="1" ht="16.5" customHeight="1">
      <c r="A114" s="36"/>
      <c r="B114" s="37"/>
      <c r="C114" s="202" t="s">
        <v>236</v>
      </c>
      <c r="D114" s="202" t="s">
        <v>161</v>
      </c>
      <c r="E114" s="203" t="s">
        <v>1085</v>
      </c>
      <c r="F114" s="204" t="s">
        <v>1086</v>
      </c>
      <c r="G114" s="205" t="s">
        <v>321</v>
      </c>
      <c r="H114" s="206">
        <v>1</v>
      </c>
      <c r="I114" s="207"/>
      <c r="J114" s="208">
        <f>ROUND(I114*H114,2)</f>
        <v>0</v>
      </c>
      <c r="K114" s="204" t="s">
        <v>19</v>
      </c>
      <c r="L114" s="42"/>
      <c r="M114" s="209" t="s">
        <v>19</v>
      </c>
      <c r="N114" s="210" t="s">
        <v>43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166</v>
      </c>
      <c r="AT114" s="213" t="s">
        <v>161</v>
      </c>
      <c r="AU114" s="213" t="s">
        <v>82</v>
      </c>
      <c r="AY114" s="15" t="s">
        <v>158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166</v>
      </c>
      <c r="BM114" s="213" t="s">
        <v>1087</v>
      </c>
    </row>
    <row r="115" s="2" customFormat="1">
      <c r="A115" s="36"/>
      <c r="B115" s="37"/>
      <c r="C115" s="38"/>
      <c r="D115" s="215" t="s">
        <v>168</v>
      </c>
      <c r="E115" s="38"/>
      <c r="F115" s="216" t="s">
        <v>1086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168</v>
      </c>
      <c r="AU115" s="15" t="s">
        <v>82</v>
      </c>
    </row>
    <row r="116" s="12" customFormat="1" ht="22.8" customHeight="1">
      <c r="A116" s="12"/>
      <c r="B116" s="186"/>
      <c r="C116" s="187"/>
      <c r="D116" s="188" t="s">
        <v>71</v>
      </c>
      <c r="E116" s="200" t="s">
        <v>1065</v>
      </c>
      <c r="F116" s="200" t="s">
        <v>1066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SUM(P117:P122)</f>
        <v>0</v>
      </c>
      <c r="Q116" s="194"/>
      <c r="R116" s="195">
        <f>SUM(R117:R122)</f>
        <v>0</v>
      </c>
      <c r="S116" s="194"/>
      <c r="T116" s="196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7" t="s">
        <v>82</v>
      </c>
      <c r="AT116" s="198" t="s">
        <v>71</v>
      </c>
      <c r="AU116" s="198" t="s">
        <v>80</v>
      </c>
      <c r="AY116" s="197" t="s">
        <v>158</v>
      </c>
      <c r="BK116" s="199">
        <f>SUM(BK117:BK122)</f>
        <v>0</v>
      </c>
    </row>
    <row r="117" s="2" customFormat="1" ht="16.5" customHeight="1">
      <c r="A117" s="36"/>
      <c r="B117" s="37"/>
      <c r="C117" s="202" t="s">
        <v>242</v>
      </c>
      <c r="D117" s="202" t="s">
        <v>161</v>
      </c>
      <c r="E117" s="203" t="s">
        <v>1067</v>
      </c>
      <c r="F117" s="204" t="s">
        <v>1068</v>
      </c>
      <c r="G117" s="205" t="s">
        <v>321</v>
      </c>
      <c r="H117" s="206">
        <v>1</v>
      </c>
      <c r="I117" s="207"/>
      <c r="J117" s="208">
        <f>ROUND(I117*H117,2)</f>
        <v>0</v>
      </c>
      <c r="K117" s="204" t="s">
        <v>19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166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166</v>
      </c>
      <c r="BM117" s="213" t="s">
        <v>1069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1068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 ht="16.5" customHeight="1">
      <c r="A119" s="36"/>
      <c r="B119" s="37"/>
      <c r="C119" s="202" t="s">
        <v>248</v>
      </c>
      <c r="D119" s="202" t="s">
        <v>161</v>
      </c>
      <c r="E119" s="203" t="s">
        <v>1070</v>
      </c>
      <c r="F119" s="204" t="s">
        <v>1071</v>
      </c>
      <c r="G119" s="205" t="s">
        <v>443</v>
      </c>
      <c r="H119" s="206">
        <v>27.5</v>
      </c>
      <c r="I119" s="207"/>
      <c r="J119" s="208">
        <f>ROUND(I119*H119,2)</f>
        <v>0</v>
      </c>
      <c r="K119" s="204" t="s">
        <v>19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166</v>
      </c>
      <c r="AT119" s="213" t="s">
        <v>161</v>
      </c>
      <c r="AU119" s="213" t="s">
        <v>82</v>
      </c>
      <c r="AY119" s="15" t="s">
        <v>158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166</v>
      </c>
      <c r="BM119" s="213" t="s">
        <v>1072</v>
      </c>
    </row>
    <row r="120" s="2" customFormat="1">
      <c r="A120" s="36"/>
      <c r="B120" s="37"/>
      <c r="C120" s="38"/>
      <c r="D120" s="215" t="s">
        <v>168</v>
      </c>
      <c r="E120" s="38"/>
      <c r="F120" s="216" t="s">
        <v>1071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168</v>
      </c>
      <c r="AU120" s="15" t="s">
        <v>82</v>
      </c>
    </row>
    <row r="121" s="2" customFormat="1" ht="16.5" customHeight="1">
      <c r="A121" s="36"/>
      <c r="B121" s="37"/>
      <c r="C121" s="202" t="s">
        <v>8</v>
      </c>
      <c r="D121" s="202" t="s">
        <v>161</v>
      </c>
      <c r="E121" s="203" t="s">
        <v>1073</v>
      </c>
      <c r="F121" s="204" t="s">
        <v>1074</v>
      </c>
      <c r="G121" s="205" t="s">
        <v>443</v>
      </c>
      <c r="H121" s="206">
        <v>27.5</v>
      </c>
      <c r="I121" s="207"/>
      <c r="J121" s="208">
        <f>ROUND(I121*H121,2)</f>
        <v>0</v>
      </c>
      <c r="K121" s="204" t="s">
        <v>19</v>
      </c>
      <c r="L121" s="42"/>
      <c r="M121" s="209" t="s">
        <v>19</v>
      </c>
      <c r="N121" s="210" t="s">
        <v>43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166</v>
      </c>
      <c r="AT121" s="213" t="s">
        <v>161</v>
      </c>
      <c r="AU121" s="213" t="s">
        <v>82</v>
      </c>
      <c r="AY121" s="15" t="s">
        <v>158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80</v>
      </c>
      <c r="BK121" s="214">
        <f>ROUND(I121*H121,2)</f>
        <v>0</v>
      </c>
      <c r="BL121" s="15" t="s">
        <v>166</v>
      </c>
      <c r="BM121" s="213" t="s">
        <v>1075</v>
      </c>
    </row>
    <row r="122" s="2" customFormat="1">
      <c r="A122" s="36"/>
      <c r="B122" s="37"/>
      <c r="C122" s="38"/>
      <c r="D122" s="215" t="s">
        <v>168</v>
      </c>
      <c r="E122" s="38"/>
      <c r="F122" s="216" t="s">
        <v>1074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168</v>
      </c>
      <c r="AU122" s="15" t="s">
        <v>82</v>
      </c>
    </row>
    <row r="123" s="12" customFormat="1" ht="22.8" customHeight="1">
      <c r="A123" s="12"/>
      <c r="B123" s="186"/>
      <c r="C123" s="187"/>
      <c r="D123" s="188" t="s">
        <v>71</v>
      </c>
      <c r="E123" s="200" t="s">
        <v>1076</v>
      </c>
      <c r="F123" s="200" t="s">
        <v>1077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SUM(P124:P126)</f>
        <v>0</v>
      </c>
      <c r="Q123" s="194"/>
      <c r="R123" s="195">
        <f>SUM(R124:R126)</f>
        <v>0</v>
      </c>
      <c r="S123" s="194"/>
      <c r="T123" s="196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7" t="s">
        <v>82</v>
      </c>
      <c r="AT123" s="198" t="s">
        <v>71</v>
      </c>
      <c r="AU123" s="198" t="s">
        <v>80</v>
      </c>
      <c r="AY123" s="197" t="s">
        <v>158</v>
      </c>
      <c r="BK123" s="199">
        <f>SUM(BK124:BK126)</f>
        <v>0</v>
      </c>
    </row>
    <row r="124" s="2" customFormat="1" ht="16.5" customHeight="1">
      <c r="A124" s="36"/>
      <c r="B124" s="37"/>
      <c r="C124" s="202" t="s">
        <v>259</v>
      </c>
      <c r="D124" s="202" t="s">
        <v>161</v>
      </c>
      <c r="E124" s="203" t="s">
        <v>1088</v>
      </c>
      <c r="F124" s="204" t="s">
        <v>1089</v>
      </c>
      <c r="G124" s="205" t="s">
        <v>308</v>
      </c>
      <c r="H124" s="206">
        <v>1</v>
      </c>
      <c r="I124" s="207"/>
      <c r="J124" s="208">
        <f>ROUND(I124*H124,2)</f>
        <v>0</v>
      </c>
      <c r="K124" s="204" t="s">
        <v>165</v>
      </c>
      <c r="L124" s="42"/>
      <c r="M124" s="209" t="s">
        <v>19</v>
      </c>
      <c r="N124" s="210" t="s">
        <v>43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259</v>
      </c>
      <c r="AT124" s="213" t="s">
        <v>161</v>
      </c>
      <c r="AU124" s="213" t="s">
        <v>82</v>
      </c>
      <c r="AY124" s="15" t="s">
        <v>158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80</v>
      </c>
      <c r="BK124" s="214">
        <f>ROUND(I124*H124,2)</f>
        <v>0</v>
      </c>
      <c r="BL124" s="15" t="s">
        <v>259</v>
      </c>
      <c r="BM124" s="213" t="s">
        <v>1090</v>
      </c>
    </row>
    <row r="125" s="2" customFormat="1">
      <c r="A125" s="36"/>
      <c r="B125" s="37"/>
      <c r="C125" s="38"/>
      <c r="D125" s="215" t="s">
        <v>168</v>
      </c>
      <c r="E125" s="38"/>
      <c r="F125" s="216" t="s">
        <v>1091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168</v>
      </c>
      <c r="AU125" s="15" t="s">
        <v>82</v>
      </c>
    </row>
    <row r="126" s="2" customFormat="1">
      <c r="A126" s="36"/>
      <c r="B126" s="37"/>
      <c r="C126" s="38"/>
      <c r="D126" s="220" t="s">
        <v>170</v>
      </c>
      <c r="E126" s="38"/>
      <c r="F126" s="221" t="s">
        <v>1092</v>
      </c>
      <c r="G126" s="38"/>
      <c r="H126" s="38"/>
      <c r="I126" s="217"/>
      <c r="J126" s="38"/>
      <c r="K126" s="38"/>
      <c r="L126" s="42"/>
      <c r="M126" s="222"/>
      <c r="N126" s="223"/>
      <c r="O126" s="224"/>
      <c r="P126" s="224"/>
      <c r="Q126" s="224"/>
      <c r="R126" s="224"/>
      <c r="S126" s="224"/>
      <c r="T126" s="225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170</v>
      </c>
      <c r="AU126" s="15" t="s">
        <v>82</v>
      </c>
    </row>
    <row r="127" s="2" customFormat="1" ht="6.96" customHeight="1">
      <c r="A127" s="36"/>
      <c r="B127" s="57"/>
      <c r="C127" s="58"/>
      <c r="D127" s="58"/>
      <c r="E127" s="58"/>
      <c r="F127" s="58"/>
      <c r="G127" s="58"/>
      <c r="H127" s="58"/>
      <c r="I127" s="58"/>
      <c r="J127" s="58"/>
      <c r="K127" s="58"/>
      <c r="L127" s="42"/>
      <c r="M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</sheetData>
  <sheetProtection sheet="1" autoFilter="0" formatColumns="0" formatRows="0" objects="1" scenarios="1" spinCount="100000" saltValue="9raiaf48jgz+0/8IfNifyLHM63CO787g1hhtbbldabWhLyMJVAhS8S8xCUhL/5DLZJ/t1uin1kf/J8SQcJ8R8g==" hashValue="9lglL6hw91GHOS89gVJnCaDK8leoFfZ0ZTE1pDaMDlW29OnQ7wD+/QT3HanKbqkvDLl+obusE6XjaB6SaMcSiQ==" algorithmName="SHA-512" password="CC35"/>
  <autoFilter ref="C85:K12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26" r:id="rId1" display="https://podminky.urs.cz/item/CS_URS_2021_02/741810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1094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ROUND((SUM(BE86:BE124)),  2)</f>
        <v>0</v>
      </c>
      <c r="G33" s="36"/>
      <c r="H33" s="36"/>
      <c r="I33" s="146">
        <v>0.20999999999999999</v>
      </c>
      <c r="J33" s="145">
        <f>ROUND(((SUM(BE86:BE124))*I33),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ROUND((SUM(BF86:BF124)),  2)</f>
        <v>0</v>
      </c>
      <c r="G34" s="36"/>
      <c r="H34" s="36"/>
      <c r="I34" s="146">
        <v>0.14999999999999999</v>
      </c>
      <c r="J34" s="145">
        <f>ROUND(((SUM(BF86:BF124))*I34),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ROUND((SUM(BG86:BG124)),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ROUND((SUM(BH86:BH124)),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ROUND((SUM(BI86:BI124)),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2021-062-07-04 - Elektro- 2.NP B - část 2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139</v>
      </c>
      <c r="E60" s="166"/>
      <c r="F60" s="166"/>
      <c r="G60" s="166"/>
      <c r="H60" s="166"/>
      <c r="I60" s="166"/>
      <c r="J60" s="167">
        <f>J87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1016</v>
      </c>
      <c r="E61" s="172"/>
      <c r="F61" s="172"/>
      <c r="G61" s="172"/>
      <c r="H61" s="172"/>
      <c r="I61" s="172"/>
      <c r="J61" s="173">
        <f>J88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1017</v>
      </c>
      <c r="E62" s="172"/>
      <c r="F62" s="172"/>
      <c r="G62" s="172"/>
      <c r="H62" s="172"/>
      <c r="I62" s="172"/>
      <c r="J62" s="173">
        <f>J95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1018</v>
      </c>
      <c r="E63" s="172"/>
      <c r="F63" s="172"/>
      <c r="G63" s="172"/>
      <c r="H63" s="172"/>
      <c r="I63" s="172"/>
      <c r="J63" s="173">
        <f>J100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1019</v>
      </c>
      <c r="E64" s="172"/>
      <c r="F64" s="172"/>
      <c r="G64" s="172"/>
      <c r="H64" s="172"/>
      <c r="I64" s="172"/>
      <c r="J64" s="173">
        <f>J111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1020</v>
      </c>
      <c r="E65" s="172"/>
      <c r="F65" s="172"/>
      <c r="G65" s="172"/>
      <c r="H65" s="172"/>
      <c r="I65" s="172"/>
      <c r="J65" s="173">
        <f>J114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1021</v>
      </c>
      <c r="E66" s="172"/>
      <c r="F66" s="172"/>
      <c r="G66" s="172"/>
      <c r="H66" s="172"/>
      <c r="I66" s="172"/>
      <c r="J66" s="173">
        <f>J121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143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58" t="str">
        <f>E7</f>
        <v>Oprava sociálního zařízení pro děti</v>
      </c>
      <c r="F76" s="30"/>
      <c r="G76" s="30"/>
      <c r="H76" s="30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128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E9</f>
        <v>2021-062-07-04 - Elektro- 2.NP B - část 2</v>
      </c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F12</f>
        <v>MŠ MJR.Nováka 30, Ostrava- Hrabůvka</v>
      </c>
      <c r="G80" s="38"/>
      <c r="H80" s="38"/>
      <c r="I80" s="30" t="s">
        <v>23</v>
      </c>
      <c r="J80" s="70" t="str">
        <f>IF(J12="","",J12)</f>
        <v>19. 8. 2021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40.05" customHeight="1">
      <c r="A82" s="36"/>
      <c r="B82" s="37"/>
      <c r="C82" s="30" t="s">
        <v>25</v>
      </c>
      <c r="D82" s="38"/>
      <c r="E82" s="38"/>
      <c r="F82" s="25" t="str">
        <f>E15</f>
        <v>Město Ostrava, Prokešovo nám.1803/8, Ostrava</v>
      </c>
      <c r="G82" s="38"/>
      <c r="H82" s="38"/>
      <c r="I82" s="30" t="s">
        <v>31</v>
      </c>
      <c r="J82" s="34" t="str">
        <f>E21</f>
        <v>ČOS exim s.r.o. Alešova 26, České Budějovice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IF(E18="","",E18)</f>
        <v>Vyplň údaj</v>
      </c>
      <c r="G83" s="38"/>
      <c r="H83" s="38"/>
      <c r="I83" s="30" t="s">
        <v>34</v>
      </c>
      <c r="J83" s="34" t="str">
        <f>E24</f>
        <v>Ing.Dana Mlejnková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75"/>
      <c r="B85" s="176"/>
      <c r="C85" s="177" t="s">
        <v>144</v>
      </c>
      <c r="D85" s="178" t="s">
        <v>57</v>
      </c>
      <c r="E85" s="178" t="s">
        <v>53</v>
      </c>
      <c r="F85" s="178" t="s">
        <v>54</v>
      </c>
      <c r="G85" s="178" t="s">
        <v>145</v>
      </c>
      <c r="H85" s="178" t="s">
        <v>146</v>
      </c>
      <c r="I85" s="178" t="s">
        <v>147</v>
      </c>
      <c r="J85" s="178" t="s">
        <v>133</v>
      </c>
      <c r="K85" s="179" t="s">
        <v>148</v>
      </c>
      <c r="L85" s="180"/>
      <c r="M85" s="90" t="s">
        <v>19</v>
      </c>
      <c r="N85" s="91" t="s">
        <v>42</v>
      </c>
      <c r="O85" s="91" t="s">
        <v>149</v>
      </c>
      <c r="P85" s="91" t="s">
        <v>150</v>
      </c>
      <c r="Q85" s="91" t="s">
        <v>151</v>
      </c>
      <c r="R85" s="91" t="s">
        <v>152</v>
      </c>
      <c r="S85" s="91" t="s">
        <v>153</v>
      </c>
      <c r="T85" s="92" t="s">
        <v>154</v>
      </c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</row>
    <row r="86" s="2" customFormat="1" ht="22.8" customHeight="1">
      <c r="A86" s="36"/>
      <c r="B86" s="37"/>
      <c r="C86" s="97" t="s">
        <v>155</v>
      </c>
      <c r="D86" s="38"/>
      <c r="E86" s="38"/>
      <c r="F86" s="38"/>
      <c r="G86" s="38"/>
      <c r="H86" s="38"/>
      <c r="I86" s="38"/>
      <c r="J86" s="181">
        <f>BK86</f>
        <v>0</v>
      </c>
      <c r="K86" s="38"/>
      <c r="L86" s="42"/>
      <c r="M86" s="93"/>
      <c r="N86" s="182"/>
      <c r="O86" s="94"/>
      <c r="P86" s="183">
        <f>P87</f>
        <v>0</v>
      </c>
      <c r="Q86" s="94"/>
      <c r="R86" s="183">
        <f>R87</f>
        <v>0</v>
      </c>
      <c r="S86" s="94"/>
      <c r="T86" s="184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71</v>
      </c>
      <c r="AU86" s="15" t="s">
        <v>134</v>
      </c>
      <c r="BK86" s="185">
        <f>BK87</f>
        <v>0</v>
      </c>
    </row>
    <row r="87" s="12" customFormat="1" ht="25.92" customHeight="1">
      <c r="A87" s="12"/>
      <c r="B87" s="186"/>
      <c r="C87" s="187"/>
      <c r="D87" s="188" t="s">
        <v>71</v>
      </c>
      <c r="E87" s="189" t="s">
        <v>271</v>
      </c>
      <c r="F87" s="189" t="s">
        <v>272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P88+P95+P100+P111+P114+P121</f>
        <v>0</v>
      </c>
      <c r="Q87" s="194"/>
      <c r="R87" s="195">
        <f>R88+R95+R100+R111+R114+R121</f>
        <v>0</v>
      </c>
      <c r="S87" s="194"/>
      <c r="T87" s="196">
        <f>T88+T95+T100+T111+T114+T121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82</v>
      </c>
      <c r="AT87" s="198" t="s">
        <v>71</v>
      </c>
      <c r="AU87" s="198" t="s">
        <v>72</v>
      </c>
      <c r="AY87" s="197" t="s">
        <v>158</v>
      </c>
      <c r="BK87" s="199">
        <f>BK88+BK95+BK100+BK111+BK114+BK121</f>
        <v>0</v>
      </c>
    </row>
    <row r="88" s="12" customFormat="1" ht="22.8" customHeight="1">
      <c r="A88" s="12"/>
      <c r="B88" s="186"/>
      <c r="C88" s="187"/>
      <c r="D88" s="188" t="s">
        <v>71</v>
      </c>
      <c r="E88" s="200" t="s">
        <v>1022</v>
      </c>
      <c r="F88" s="200" t="s">
        <v>1023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SUM(P89:P94)</f>
        <v>0</v>
      </c>
      <c r="Q88" s="194"/>
      <c r="R88" s="195">
        <f>SUM(R89:R94)</f>
        <v>0</v>
      </c>
      <c r="S88" s="194"/>
      <c r="T88" s="196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82</v>
      </c>
      <c r="AT88" s="198" t="s">
        <v>71</v>
      </c>
      <c r="AU88" s="198" t="s">
        <v>80</v>
      </c>
      <c r="AY88" s="197" t="s">
        <v>158</v>
      </c>
      <c r="BK88" s="199">
        <f>SUM(BK89:BK94)</f>
        <v>0</v>
      </c>
    </row>
    <row r="89" s="2" customFormat="1" ht="21.75" customHeight="1">
      <c r="A89" s="36"/>
      <c r="B89" s="37"/>
      <c r="C89" s="202" t="s">
        <v>80</v>
      </c>
      <c r="D89" s="202" t="s">
        <v>161</v>
      </c>
      <c r="E89" s="203" t="s">
        <v>1024</v>
      </c>
      <c r="F89" s="204" t="s">
        <v>1025</v>
      </c>
      <c r="G89" s="205" t="s">
        <v>321</v>
      </c>
      <c r="H89" s="206">
        <v>23</v>
      </c>
      <c r="I89" s="207"/>
      <c r="J89" s="208">
        <f>ROUND(I89*H89,2)</f>
        <v>0</v>
      </c>
      <c r="K89" s="204" t="s">
        <v>19</v>
      </c>
      <c r="L89" s="42"/>
      <c r="M89" s="209" t="s">
        <v>19</v>
      </c>
      <c r="N89" s="210" t="s">
        <v>43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166</v>
      </c>
      <c r="AT89" s="213" t="s">
        <v>161</v>
      </c>
      <c r="AU89" s="213" t="s">
        <v>82</v>
      </c>
      <c r="AY89" s="15" t="s">
        <v>158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80</v>
      </c>
      <c r="BK89" s="214">
        <f>ROUND(I89*H89,2)</f>
        <v>0</v>
      </c>
      <c r="BL89" s="15" t="s">
        <v>166</v>
      </c>
      <c r="BM89" s="213" t="s">
        <v>1026</v>
      </c>
    </row>
    <row r="90" s="2" customFormat="1">
      <c r="A90" s="36"/>
      <c r="B90" s="37"/>
      <c r="C90" s="38"/>
      <c r="D90" s="215" t="s">
        <v>168</v>
      </c>
      <c r="E90" s="38"/>
      <c r="F90" s="216" t="s">
        <v>1027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168</v>
      </c>
      <c r="AU90" s="15" t="s">
        <v>82</v>
      </c>
    </row>
    <row r="91" s="2" customFormat="1" ht="21.75" customHeight="1">
      <c r="A91" s="36"/>
      <c r="B91" s="37"/>
      <c r="C91" s="202" t="s">
        <v>82</v>
      </c>
      <c r="D91" s="202" t="s">
        <v>161</v>
      </c>
      <c r="E91" s="203" t="s">
        <v>1028</v>
      </c>
      <c r="F91" s="204" t="s">
        <v>1029</v>
      </c>
      <c r="G91" s="205" t="s">
        <v>321</v>
      </c>
      <c r="H91" s="206">
        <v>1</v>
      </c>
      <c r="I91" s="207"/>
      <c r="J91" s="208">
        <f>ROUND(I91*H91,2)</f>
        <v>0</v>
      </c>
      <c r="K91" s="204" t="s">
        <v>19</v>
      </c>
      <c r="L91" s="42"/>
      <c r="M91" s="209" t="s">
        <v>19</v>
      </c>
      <c r="N91" s="210" t="s">
        <v>43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166</v>
      </c>
      <c r="AT91" s="213" t="s">
        <v>161</v>
      </c>
      <c r="AU91" s="213" t="s">
        <v>82</v>
      </c>
      <c r="AY91" s="15" t="s">
        <v>158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80</v>
      </c>
      <c r="BK91" s="214">
        <f>ROUND(I91*H91,2)</f>
        <v>0</v>
      </c>
      <c r="BL91" s="15" t="s">
        <v>166</v>
      </c>
      <c r="BM91" s="213" t="s">
        <v>1030</v>
      </c>
    </row>
    <row r="92" s="2" customFormat="1">
      <c r="A92" s="36"/>
      <c r="B92" s="37"/>
      <c r="C92" s="38"/>
      <c r="D92" s="215" t="s">
        <v>168</v>
      </c>
      <c r="E92" s="38"/>
      <c r="F92" s="216" t="s">
        <v>1031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168</v>
      </c>
      <c r="AU92" s="15" t="s">
        <v>82</v>
      </c>
    </row>
    <row r="93" s="2" customFormat="1" ht="16.5" customHeight="1">
      <c r="A93" s="36"/>
      <c r="B93" s="37"/>
      <c r="C93" s="202" t="s">
        <v>178</v>
      </c>
      <c r="D93" s="202" t="s">
        <v>161</v>
      </c>
      <c r="E93" s="203" t="s">
        <v>1032</v>
      </c>
      <c r="F93" s="204" t="s">
        <v>1033</v>
      </c>
      <c r="G93" s="205" t="s">
        <v>321</v>
      </c>
      <c r="H93" s="206">
        <v>1</v>
      </c>
      <c r="I93" s="207"/>
      <c r="J93" s="208">
        <f>ROUND(I93*H93,2)</f>
        <v>0</v>
      </c>
      <c r="K93" s="204" t="s">
        <v>19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166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166</v>
      </c>
      <c r="BM93" s="213" t="s">
        <v>1034</v>
      </c>
    </row>
    <row r="94" s="2" customFormat="1">
      <c r="A94" s="36"/>
      <c r="B94" s="37"/>
      <c r="C94" s="38"/>
      <c r="D94" s="215" t="s">
        <v>168</v>
      </c>
      <c r="E94" s="38"/>
      <c r="F94" s="216" t="s">
        <v>1033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12" customFormat="1" ht="22.8" customHeight="1">
      <c r="A95" s="12"/>
      <c r="B95" s="186"/>
      <c r="C95" s="187"/>
      <c r="D95" s="188" t="s">
        <v>71</v>
      </c>
      <c r="E95" s="200" t="s">
        <v>1035</v>
      </c>
      <c r="F95" s="200" t="s">
        <v>1036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SUM(P96:P99)</f>
        <v>0</v>
      </c>
      <c r="Q95" s="194"/>
      <c r="R95" s="195">
        <f>SUM(R96:R99)</f>
        <v>0</v>
      </c>
      <c r="S95" s="194"/>
      <c r="T95" s="196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82</v>
      </c>
      <c r="AT95" s="198" t="s">
        <v>71</v>
      </c>
      <c r="AU95" s="198" t="s">
        <v>80</v>
      </c>
      <c r="AY95" s="197" t="s">
        <v>158</v>
      </c>
      <c r="BK95" s="199">
        <f>SUM(BK96:BK99)</f>
        <v>0</v>
      </c>
    </row>
    <row r="96" s="2" customFormat="1" ht="16.5" customHeight="1">
      <c r="A96" s="36"/>
      <c r="B96" s="37"/>
      <c r="C96" s="202" t="s">
        <v>166</v>
      </c>
      <c r="D96" s="202" t="s">
        <v>161</v>
      </c>
      <c r="E96" s="203" t="s">
        <v>1037</v>
      </c>
      <c r="F96" s="204" t="s">
        <v>1038</v>
      </c>
      <c r="G96" s="205" t="s">
        <v>321</v>
      </c>
      <c r="H96" s="206">
        <v>1</v>
      </c>
      <c r="I96" s="207"/>
      <c r="J96" s="208">
        <f>ROUND(I96*H96,2)</f>
        <v>0</v>
      </c>
      <c r="K96" s="204" t="s">
        <v>19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166</v>
      </c>
      <c r="AT96" s="213" t="s">
        <v>161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1039</v>
      </c>
    </row>
    <row r="97" s="2" customFormat="1">
      <c r="A97" s="36"/>
      <c r="B97" s="37"/>
      <c r="C97" s="38"/>
      <c r="D97" s="215" t="s">
        <v>168</v>
      </c>
      <c r="E97" s="38"/>
      <c r="F97" s="216" t="s">
        <v>1038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 ht="16.5" customHeight="1">
      <c r="A98" s="36"/>
      <c r="B98" s="37"/>
      <c r="C98" s="202" t="s">
        <v>189</v>
      </c>
      <c r="D98" s="202" t="s">
        <v>161</v>
      </c>
      <c r="E98" s="203" t="s">
        <v>1040</v>
      </c>
      <c r="F98" s="204" t="s">
        <v>1041</v>
      </c>
      <c r="G98" s="205" t="s">
        <v>321</v>
      </c>
      <c r="H98" s="206">
        <v>3</v>
      </c>
      <c r="I98" s="207"/>
      <c r="J98" s="208">
        <f>ROUND(I98*H98,2)</f>
        <v>0</v>
      </c>
      <c r="K98" s="204" t="s">
        <v>19</v>
      </c>
      <c r="L98" s="42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166</v>
      </c>
      <c r="AT98" s="213" t="s">
        <v>161</v>
      </c>
      <c r="AU98" s="213" t="s">
        <v>82</v>
      </c>
      <c r="AY98" s="15" t="s">
        <v>158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166</v>
      </c>
      <c r="BM98" s="213" t="s">
        <v>1042</v>
      </c>
    </row>
    <row r="99" s="2" customFormat="1">
      <c r="A99" s="36"/>
      <c r="B99" s="37"/>
      <c r="C99" s="38"/>
      <c r="D99" s="215" t="s">
        <v>168</v>
      </c>
      <c r="E99" s="38"/>
      <c r="F99" s="216" t="s">
        <v>1041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168</v>
      </c>
      <c r="AU99" s="15" t="s">
        <v>82</v>
      </c>
    </row>
    <row r="100" s="12" customFormat="1" ht="22.8" customHeight="1">
      <c r="A100" s="12"/>
      <c r="B100" s="186"/>
      <c r="C100" s="187"/>
      <c r="D100" s="188" t="s">
        <v>71</v>
      </c>
      <c r="E100" s="200" t="s">
        <v>1043</v>
      </c>
      <c r="F100" s="200" t="s">
        <v>1044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SUM(P101:P110)</f>
        <v>0</v>
      </c>
      <c r="Q100" s="194"/>
      <c r="R100" s="195">
        <f>SUM(R101:R110)</f>
        <v>0</v>
      </c>
      <c r="S100" s="194"/>
      <c r="T100" s="196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82</v>
      </c>
      <c r="AT100" s="198" t="s">
        <v>71</v>
      </c>
      <c r="AU100" s="198" t="s">
        <v>80</v>
      </c>
      <c r="AY100" s="197" t="s">
        <v>158</v>
      </c>
      <c r="BK100" s="199">
        <f>SUM(BK101:BK110)</f>
        <v>0</v>
      </c>
    </row>
    <row r="101" s="2" customFormat="1" ht="16.5" customHeight="1">
      <c r="A101" s="36"/>
      <c r="B101" s="37"/>
      <c r="C101" s="202" t="s">
        <v>195</v>
      </c>
      <c r="D101" s="202" t="s">
        <v>161</v>
      </c>
      <c r="E101" s="203" t="s">
        <v>1045</v>
      </c>
      <c r="F101" s="204" t="s">
        <v>1046</v>
      </c>
      <c r="G101" s="205" t="s">
        <v>443</v>
      </c>
      <c r="H101" s="206">
        <v>190</v>
      </c>
      <c r="I101" s="207"/>
      <c r="J101" s="208">
        <f>ROUND(I101*H101,2)</f>
        <v>0</v>
      </c>
      <c r="K101" s="204" t="s">
        <v>19</v>
      </c>
      <c r="L101" s="42"/>
      <c r="M101" s="209" t="s">
        <v>19</v>
      </c>
      <c r="N101" s="210" t="s">
        <v>43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166</v>
      </c>
      <c r="AT101" s="213" t="s">
        <v>161</v>
      </c>
      <c r="AU101" s="213" t="s">
        <v>82</v>
      </c>
      <c r="AY101" s="15" t="s">
        <v>158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80</v>
      </c>
      <c r="BK101" s="214">
        <f>ROUND(I101*H101,2)</f>
        <v>0</v>
      </c>
      <c r="BL101" s="15" t="s">
        <v>166</v>
      </c>
      <c r="BM101" s="213" t="s">
        <v>1047</v>
      </c>
    </row>
    <row r="102" s="2" customFormat="1">
      <c r="A102" s="36"/>
      <c r="B102" s="37"/>
      <c r="C102" s="38"/>
      <c r="D102" s="215" t="s">
        <v>168</v>
      </c>
      <c r="E102" s="38"/>
      <c r="F102" s="216" t="s">
        <v>1046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168</v>
      </c>
      <c r="AU102" s="15" t="s">
        <v>82</v>
      </c>
    </row>
    <row r="103" s="2" customFormat="1" ht="16.5" customHeight="1">
      <c r="A103" s="36"/>
      <c r="B103" s="37"/>
      <c r="C103" s="202" t="s">
        <v>201</v>
      </c>
      <c r="D103" s="202" t="s">
        <v>161</v>
      </c>
      <c r="E103" s="203" t="s">
        <v>1048</v>
      </c>
      <c r="F103" s="204" t="s">
        <v>1049</v>
      </c>
      <c r="G103" s="205" t="s">
        <v>443</v>
      </c>
      <c r="H103" s="206">
        <v>36.75</v>
      </c>
      <c r="I103" s="207"/>
      <c r="J103" s="208">
        <f>ROUND(I103*H103,2)</f>
        <v>0</v>
      </c>
      <c r="K103" s="204" t="s">
        <v>19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166</v>
      </c>
      <c r="AT103" s="213" t="s">
        <v>161</v>
      </c>
      <c r="AU103" s="213" t="s">
        <v>82</v>
      </c>
      <c r="AY103" s="15" t="s">
        <v>158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166</v>
      </c>
      <c r="BM103" s="213" t="s">
        <v>1050</v>
      </c>
    </row>
    <row r="104" s="2" customFormat="1">
      <c r="A104" s="36"/>
      <c r="B104" s="37"/>
      <c r="C104" s="38"/>
      <c r="D104" s="215" t="s">
        <v>168</v>
      </c>
      <c r="E104" s="38"/>
      <c r="F104" s="216" t="s">
        <v>1049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168</v>
      </c>
      <c r="AU104" s="15" t="s">
        <v>82</v>
      </c>
    </row>
    <row r="105" s="2" customFormat="1" ht="16.5" customHeight="1">
      <c r="A105" s="36"/>
      <c r="B105" s="37"/>
      <c r="C105" s="202" t="s">
        <v>209</v>
      </c>
      <c r="D105" s="202" t="s">
        <v>161</v>
      </c>
      <c r="E105" s="203" t="s">
        <v>1051</v>
      </c>
      <c r="F105" s="204" t="s">
        <v>1052</v>
      </c>
      <c r="G105" s="205" t="s">
        <v>443</v>
      </c>
      <c r="H105" s="206">
        <v>140</v>
      </c>
      <c r="I105" s="207"/>
      <c r="J105" s="208">
        <f>ROUND(I105*H105,2)</f>
        <v>0</v>
      </c>
      <c r="K105" s="204" t="s">
        <v>19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166</v>
      </c>
      <c r="BM105" s="213" t="s">
        <v>1053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1052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 ht="16.5" customHeight="1">
      <c r="A107" s="36"/>
      <c r="B107" s="37"/>
      <c r="C107" s="202" t="s">
        <v>217</v>
      </c>
      <c r="D107" s="202" t="s">
        <v>161</v>
      </c>
      <c r="E107" s="203" t="s">
        <v>1054</v>
      </c>
      <c r="F107" s="204" t="s">
        <v>1055</v>
      </c>
      <c r="G107" s="205" t="s">
        <v>321</v>
      </c>
      <c r="H107" s="206">
        <v>14</v>
      </c>
      <c r="I107" s="207"/>
      <c r="J107" s="208">
        <f>ROUND(I107*H107,2)</f>
        <v>0</v>
      </c>
      <c r="K107" s="204" t="s">
        <v>19</v>
      </c>
      <c r="L107" s="42"/>
      <c r="M107" s="209" t="s">
        <v>19</v>
      </c>
      <c r="N107" s="210" t="s">
        <v>43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166</v>
      </c>
      <c r="AT107" s="213" t="s">
        <v>161</v>
      </c>
      <c r="AU107" s="213" t="s">
        <v>82</v>
      </c>
      <c r="AY107" s="15" t="s">
        <v>158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80</v>
      </c>
      <c r="BK107" s="214">
        <f>ROUND(I107*H107,2)</f>
        <v>0</v>
      </c>
      <c r="BL107" s="15" t="s">
        <v>166</v>
      </c>
      <c r="BM107" s="213" t="s">
        <v>1056</v>
      </c>
    </row>
    <row r="108" s="2" customFormat="1">
      <c r="A108" s="36"/>
      <c r="B108" s="37"/>
      <c r="C108" s="38"/>
      <c r="D108" s="215" t="s">
        <v>168</v>
      </c>
      <c r="E108" s="38"/>
      <c r="F108" s="216" t="s">
        <v>1055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168</v>
      </c>
      <c r="AU108" s="15" t="s">
        <v>82</v>
      </c>
    </row>
    <row r="109" s="2" customFormat="1" ht="16.5" customHeight="1">
      <c r="A109" s="36"/>
      <c r="B109" s="37"/>
      <c r="C109" s="202" t="s">
        <v>224</v>
      </c>
      <c r="D109" s="202" t="s">
        <v>161</v>
      </c>
      <c r="E109" s="203" t="s">
        <v>1057</v>
      </c>
      <c r="F109" s="204" t="s">
        <v>1058</v>
      </c>
      <c r="G109" s="205" t="s">
        <v>443</v>
      </c>
      <c r="H109" s="206">
        <v>25</v>
      </c>
      <c r="I109" s="207"/>
      <c r="J109" s="208">
        <f>ROUND(I109*H109,2)</f>
        <v>0</v>
      </c>
      <c r="K109" s="204" t="s">
        <v>19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166</v>
      </c>
      <c r="AT109" s="213" t="s">
        <v>161</v>
      </c>
      <c r="AU109" s="213" t="s">
        <v>82</v>
      </c>
      <c r="AY109" s="15" t="s">
        <v>158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166</v>
      </c>
      <c r="BM109" s="213" t="s">
        <v>1059</v>
      </c>
    </row>
    <row r="110" s="2" customFormat="1">
      <c r="A110" s="36"/>
      <c r="B110" s="37"/>
      <c r="C110" s="38"/>
      <c r="D110" s="215" t="s">
        <v>168</v>
      </c>
      <c r="E110" s="38"/>
      <c r="F110" s="216" t="s">
        <v>1058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168</v>
      </c>
      <c r="AU110" s="15" t="s">
        <v>82</v>
      </c>
    </row>
    <row r="111" s="12" customFormat="1" ht="22.8" customHeight="1">
      <c r="A111" s="12"/>
      <c r="B111" s="186"/>
      <c r="C111" s="187"/>
      <c r="D111" s="188" t="s">
        <v>71</v>
      </c>
      <c r="E111" s="200" t="s">
        <v>1060</v>
      </c>
      <c r="F111" s="200" t="s">
        <v>1061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SUM(P112:P113)</f>
        <v>0</v>
      </c>
      <c r="Q111" s="194"/>
      <c r="R111" s="195">
        <f>SUM(R112:R113)</f>
        <v>0</v>
      </c>
      <c r="S111" s="194"/>
      <c r="T111" s="196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82</v>
      </c>
      <c r="AT111" s="198" t="s">
        <v>71</v>
      </c>
      <c r="AU111" s="198" t="s">
        <v>80</v>
      </c>
      <c r="AY111" s="197" t="s">
        <v>158</v>
      </c>
      <c r="BK111" s="199">
        <f>SUM(BK112:BK113)</f>
        <v>0</v>
      </c>
    </row>
    <row r="112" s="2" customFormat="1" ht="16.5" customHeight="1">
      <c r="A112" s="36"/>
      <c r="B112" s="37"/>
      <c r="C112" s="202" t="s">
        <v>230</v>
      </c>
      <c r="D112" s="202" t="s">
        <v>161</v>
      </c>
      <c r="E112" s="203" t="s">
        <v>1062</v>
      </c>
      <c r="F112" s="204" t="s">
        <v>1063</v>
      </c>
      <c r="G112" s="205" t="s">
        <v>321</v>
      </c>
      <c r="H112" s="206">
        <v>1</v>
      </c>
      <c r="I112" s="207"/>
      <c r="J112" s="208">
        <f>ROUND(I112*H112,2)</f>
        <v>0</v>
      </c>
      <c r="K112" s="204" t="s">
        <v>19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166</v>
      </c>
      <c r="AT112" s="213" t="s">
        <v>161</v>
      </c>
      <c r="AU112" s="213" t="s">
        <v>82</v>
      </c>
      <c r="AY112" s="15" t="s">
        <v>158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166</v>
      </c>
      <c r="BM112" s="213" t="s">
        <v>1064</v>
      </c>
    </row>
    <row r="113" s="2" customFormat="1">
      <c r="A113" s="36"/>
      <c r="B113" s="37"/>
      <c r="C113" s="38"/>
      <c r="D113" s="215" t="s">
        <v>168</v>
      </c>
      <c r="E113" s="38"/>
      <c r="F113" s="216" t="s">
        <v>1063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168</v>
      </c>
      <c r="AU113" s="15" t="s">
        <v>82</v>
      </c>
    </row>
    <row r="114" s="12" customFormat="1" ht="22.8" customHeight="1">
      <c r="A114" s="12"/>
      <c r="B114" s="186"/>
      <c r="C114" s="187"/>
      <c r="D114" s="188" t="s">
        <v>71</v>
      </c>
      <c r="E114" s="200" t="s">
        <v>1065</v>
      </c>
      <c r="F114" s="200" t="s">
        <v>1066</v>
      </c>
      <c r="G114" s="187"/>
      <c r="H114" s="187"/>
      <c r="I114" s="190"/>
      <c r="J114" s="201">
        <f>BK114</f>
        <v>0</v>
      </c>
      <c r="K114" s="187"/>
      <c r="L114" s="192"/>
      <c r="M114" s="193"/>
      <c r="N114" s="194"/>
      <c r="O114" s="194"/>
      <c r="P114" s="195">
        <f>SUM(P115:P120)</f>
        <v>0</v>
      </c>
      <c r="Q114" s="194"/>
      <c r="R114" s="195">
        <f>SUM(R115:R120)</f>
        <v>0</v>
      </c>
      <c r="S114" s="194"/>
      <c r="T114" s="196">
        <f>SUM(T115:T120)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7" t="s">
        <v>82</v>
      </c>
      <c r="AT114" s="198" t="s">
        <v>71</v>
      </c>
      <c r="AU114" s="198" t="s">
        <v>80</v>
      </c>
      <c r="AY114" s="197" t="s">
        <v>158</v>
      </c>
      <c r="BK114" s="199">
        <f>SUM(BK115:BK120)</f>
        <v>0</v>
      </c>
    </row>
    <row r="115" s="2" customFormat="1" ht="16.5" customHeight="1">
      <c r="A115" s="36"/>
      <c r="B115" s="37"/>
      <c r="C115" s="202" t="s">
        <v>236</v>
      </c>
      <c r="D115" s="202" t="s">
        <v>161</v>
      </c>
      <c r="E115" s="203" t="s">
        <v>1067</v>
      </c>
      <c r="F115" s="204" t="s">
        <v>1068</v>
      </c>
      <c r="G115" s="205" t="s">
        <v>321</v>
      </c>
      <c r="H115" s="206">
        <v>1</v>
      </c>
      <c r="I115" s="207"/>
      <c r="J115" s="208">
        <f>ROUND(I115*H115,2)</f>
        <v>0</v>
      </c>
      <c r="K115" s="204" t="s">
        <v>19</v>
      </c>
      <c r="L115" s="42"/>
      <c r="M115" s="209" t="s">
        <v>19</v>
      </c>
      <c r="N115" s="210" t="s">
        <v>43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166</v>
      </c>
      <c r="AT115" s="213" t="s">
        <v>161</v>
      </c>
      <c r="AU115" s="213" t="s">
        <v>82</v>
      </c>
      <c r="AY115" s="15" t="s">
        <v>158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80</v>
      </c>
      <c r="BK115" s="214">
        <f>ROUND(I115*H115,2)</f>
        <v>0</v>
      </c>
      <c r="BL115" s="15" t="s">
        <v>166</v>
      </c>
      <c r="BM115" s="213" t="s">
        <v>1069</v>
      </c>
    </row>
    <row r="116" s="2" customFormat="1">
      <c r="A116" s="36"/>
      <c r="B116" s="37"/>
      <c r="C116" s="38"/>
      <c r="D116" s="215" t="s">
        <v>168</v>
      </c>
      <c r="E116" s="38"/>
      <c r="F116" s="216" t="s">
        <v>1068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168</v>
      </c>
      <c r="AU116" s="15" t="s">
        <v>82</v>
      </c>
    </row>
    <row r="117" s="2" customFormat="1" ht="16.5" customHeight="1">
      <c r="A117" s="36"/>
      <c r="B117" s="37"/>
      <c r="C117" s="202" t="s">
        <v>242</v>
      </c>
      <c r="D117" s="202" t="s">
        <v>161</v>
      </c>
      <c r="E117" s="203" t="s">
        <v>1070</v>
      </c>
      <c r="F117" s="204" t="s">
        <v>1071</v>
      </c>
      <c r="G117" s="205" t="s">
        <v>443</v>
      </c>
      <c r="H117" s="206">
        <v>27.5</v>
      </c>
      <c r="I117" s="207"/>
      <c r="J117" s="208">
        <f>ROUND(I117*H117,2)</f>
        <v>0</v>
      </c>
      <c r="K117" s="204" t="s">
        <v>19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166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166</v>
      </c>
      <c r="BM117" s="213" t="s">
        <v>1072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1071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 ht="16.5" customHeight="1">
      <c r="A119" s="36"/>
      <c r="B119" s="37"/>
      <c r="C119" s="202" t="s">
        <v>248</v>
      </c>
      <c r="D119" s="202" t="s">
        <v>161</v>
      </c>
      <c r="E119" s="203" t="s">
        <v>1073</v>
      </c>
      <c r="F119" s="204" t="s">
        <v>1074</v>
      </c>
      <c r="G119" s="205" t="s">
        <v>443</v>
      </c>
      <c r="H119" s="206">
        <v>27.5</v>
      </c>
      <c r="I119" s="207"/>
      <c r="J119" s="208">
        <f>ROUND(I119*H119,2)</f>
        <v>0</v>
      </c>
      <c r="K119" s="204" t="s">
        <v>19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166</v>
      </c>
      <c r="AT119" s="213" t="s">
        <v>161</v>
      </c>
      <c r="AU119" s="213" t="s">
        <v>82</v>
      </c>
      <c r="AY119" s="15" t="s">
        <v>158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166</v>
      </c>
      <c r="BM119" s="213" t="s">
        <v>1075</v>
      </c>
    </row>
    <row r="120" s="2" customFormat="1">
      <c r="A120" s="36"/>
      <c r="B120" s="37"/>
      <c r="C120" s="38"/>
      <c r="D120" s="215" t="s">
        <v>168</v>
      </c>
      <c r="E120" s="38"/>
      <c r="F120" s="216" t="s">
        <v>1074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168</v>
      </c>
      <c r="AU120" s="15" t="s">
        <v>82</v>
      </c>
    </row>
    <row r="121" s="12" customFormat="1" ht="22.8" customHeight="1">
      <c r="A121" s="12"/>
      <c r="B121" s="186"/>
      <c r="C121" s="187"/>
      <c r="D121" s="188" t="s">
        <v>71</v>
      </c>
      <c r="E121" s="200" t="s">
        <v>1076</v>
      </c>
      <c r="F121" s="200" t="s">
        <v>1077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SUM(P122:P124)</f>
        <v>0</v>
      </c>
      <c r="Q121" s="194"/>
      <c r="R121" s="195">
        <f>SUM(R122:R124)</f>
        <v>0</v>
      </c>
      <c r="S121" s="194"/>
      <c r="T121" s="196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7" t="s">
        <v>82</v>
      </c>
      <c r="AT121" s="198" t="s">
        <v>71</v>
      </c>
      <c r="AU121" s="198" t="s">
        <v>80</v>
      </c>
      <c r="AY121" s="197" t="s">
        <v>158</v>
      </c>
      <c r="BK121" s="199">
        <f>SUM(BK122:BK124)</f>
        <v>0</v>
      </c>
    </row>
    <row r="122" s="2" customFormat="1" ht="16.5" customHeight="1">
      <c r="A122" s="36"/>
      <c r="B122" s="37"/>
      <c r="C122" s="202" t="s">
        <v>8</v>
      </c>
      <c r="D122" s="202" t="s">
        <v>161</v>
      </c>
      <c r="E122" s="203" t="s">
        <v>1078</v>
      </c>
      <c r="F122" s="204" t="s">
        <v>1079</v>
      </c>
      <c r="G122" s="205" t="s">
        <v>308</v>
      </c>
      <c r="H122" s="206">
        <v>1</v>
      </c>
      <c r="I122" s="207"/>
      <c r="J122" s="208">
        <f>ROUND(I122*H122,2)</f>
        <v>0</v>
      </c>
      <c r="K122" s="204" t="s">
        <v>560</v>
      </c>
      <c r="L122" s="42"/>
      <c r="M122" s="209" t="s">
        <v>19</v>
      </c>
      <c r="N122" s="210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259</v>
      </c>
      <c r="AT122" s="213" t="s">
        <v>161</v>
      </c>
      <c r="AU122" s="213" t="s">
        <v>82</v>
      </c>
      <c r="AY122" s="15" t="s">
        <v>158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259</v>
      </c>
      <c r="BM122" s="213" t="s">
        <v>1095</v>
      </c>
    </row>
    <row r="123" s="2" customFormat="1">
      <c r="A123" s="36"/>
      <c r="B123" s="37"/>
      <c r="C123" s="38"/>
      <c r="D123" s="215" t="s">
        <v>168</v>
      </c>
      <c r="E123" s="38"/>
      <c r="F123" s="216" t="s">
        <v>1081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168</v>
      </c>
      <c r="AU123" s="15" t="s">
        <v>82</v>
      </c>
    </row>
    <row r="124" s="2" customFormat="1">
      <c r="A124" s="36"/>
      <c r="B124" s="37"/>
      <c r="C124" s="38"/>
      <c r="D124" s="220" t="s">
        <v>170</v>
      </c>
      <c r="E124" s="38"/>
      <c r="F124" s="221" t="s">
        <v>1096</v>
      </c>
      <c r="G124" s="38"/>
      <c r="H124" s="38"/>
      <c r="I124" s="217"/>
      <c r="J124" s="38"/>
      <c r="K124" s="38"/>
      <c r="L124" s="42"/>
      <c r="M124" s="222"/>
      <c r="N124" s="223"/>
      <c r="O124" s="224"/>
      <c r="P124" s="224"/>
      <c r="Q124" s="224"/>
      <c r="R124" s="224"/>
      <c r="S124" s="224"/>
      <c r="T124" s="225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170</v>
      </c>
      <c r="AU124" s="15" t="s">
        <v>82</v>
      </c>
    </row>
    <row r="125" s="2" customFormat="1" ht="6.96" customHeight="1">
      <c r="A125" s="36"/>
      <c r="B125" s="57"/>
      <c r="C125" s="58"/>
      <c r="D125" s="58"/>
      <c r="E125" s="58"/>
      <c r="F125" s="58"/>
      <c r="G125" s="58"/>
      <c r="H125" s="58"/>
      <c r="I125" s="58"/>
      <c r="J125" s="58"/>
      <c r="K125" s="58"/>
      <c r="L125" s="42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sheet="1" autoFilter="0" formatColumns="0" formatRows="0" objects="1" scenarios="1" spinCount="100000" saltValue="+qx+WHHSVI2FuyqiLA4DHU/StzeAi1BebR0U62h7wqu0le01gPmKKfoE8Vh9r2od7dS8CPw6kIN+zewvnL5cYA==" hashValue="EQXoWS9/7ym0dB3nyq2Y5BLNCHKwqv1W1uSR1St8m4B0xVXo0Q2LDsO70dqhBXU94LekGadJKWbpy93139nHWA==" algorithmName="SHA-512" password="CC35"/>
  <autoFilter ref="C85:K12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24" r:id="rId1" display="https://podminky.urs.cz/item/CS_URS_2021_01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1097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ROUND((SUM(BE84:BE125)),  2)</f>
        <v>0</v>
      </c>
      <c r="G33" s="36"/>
      <c r="H33" s="36"/>
      <c r="I33" s="146">
        <v>0.20999999999999999</v>
      </c>
      <c r="J33" s="145">
        <f>ROUND(((SUM(BE84:BE125))*I33),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ROUND((SUM(BF84:BF125)),  2)</f>
        <v>0</v>
      </c>
      <c r="G34" s="36"/>
      <c r="H34" s="36"/>
      <c r="I34" s="146">
        <v>0.14999999999999999</v>
      </c>
      <c r="J34" s="145">
        <f>ROUND(((SUM(BF84:BF125))*I34),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ROUND((SUM(BG84:BG125)),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ROUND((SUM(BH84:BH125)),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ROUND((SUM(BI84:BI125)),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2021-062-08-01 - Vytápění objekt 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1098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1099</v>
      </c>
      <c r="E61" s="172"/>
      <c r="F61" s="172"/>
      <c r="G61" s="172"/>
      <c r="H61" s="172"/>
      <c r="I61" s="172"/>
      <c r="J61" s="173">
        <f>J86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1100</v>
      </c>
      <c r="E62" s="172"/>
      <c r="F62" s="172"/>
      <c r="G62" s="172"/>
      <c r="H62" s="172"/>
      <c r="I62" s="172"/>
      <c r="J62" s="173">
        <f>J93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1101</v>
      </c>
      <c r="E63" s="172"/>
      <c r="F63" s="172"/>
      <c r="G63" s="172"/>
      <c r="H63" s="172"/>
      <c r="I63" s="172"/>
      <c r="J63" s="173">
        <f>J108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1102</v>
      </c>
      <c r="E64" s="172"/>
      <c r="F64" s="172"/>
      <c r="G64" s="172"/>
      <c r="H64" s="172"/>
      <c r="I64" s="172"/>
      <c r="J64" s="173">
        <f>J117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143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Oprava sociálního zařízení pro děti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128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2021-062-08-01 - Vytápění objekt A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MŠ MJR.Nováka 30, Ostrava- Hrabůvka</v>
      </c>
      <c r="G78" s="38"/>
      <c r="H78" s="38"/>
      <c r="I78" s="30" t="s">
        <v>23</v>
      </c>
      <c r="J78" s="70" t="str">
        <f>IF(J12="","",J12)</f>
        <v>19. 8. 2021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40.05" customHeight="1">
      <c r="A80" s="36"/>
      <c r="B80" s="37"/>
      <c r="C80" s="30" t="s">
        <v>25</v>
      </c>
      <c r="D80" s="38"/>
      <c r="E80" s="38"/>
      <c r="F80" s="25" t="str">
        <f>E15</f>
        <v>Město Ostrava, Prokešovo nám.1803/8, Ostrava</v>
      </c>
      <c r="G80" s="38"/>
      <c r="H80" s="38"/>
      <c r="I80" s="30" t="s">
        <v>31</v>
      </c>
      <c r="J80" s="34" t="str">
        <f>E21</f>
        <v>ČOS exim s.r.o. Alešova 26, České Budějovice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34</v>
      </c>
      <c r="J81" s="34" t="str">
        <f>E24</f>
        <v>Ing.Dana Mlejnková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75"/>
      <c r="B83" s="176"/>
      <c r="C83" s="177" t="s">
        <v>144</v>
      </c>
      <c r="D83" s="178" t="s">
        <v>57</v>
      </c>
      <c r="E83" s="178" t="s">
        <v>53</v>
      </c>
      <c r="F83" s="178" t="s">
        <v>54</v>
      </c>
      <c r="G83" s="178" t="s">
        <v>145</v>
      </c>
      <c r="H83" s="178" t="s">
        <v>146</v>
      </c>
      <c r="I83" s="178" t="s">
        <v>147</v>
      </c>
      <c r="J83" s="178" t="s">
        <v>133</v>
      </c>
      <c r="K83" s="179" t="s">
        <v>148</v>
      </c>
      <c r="L83" s="180"/>
      <c r="M83" s="90" t="s">
        <v>19</v>
      </c>
      <c r="N83" s="91" t="s">
        <v>42</v>
      </c>
      <c r="O83" s="91" t="s">
        <v>149</v>
      </c>
      <c r="P83" s="91" t="s">
        <v>150</v>
      </c>
      <c r="Q83" s="91" t="s">
        <v>151</v>
      </c>
      <c r="R83" s="91" t="s">
        <v>152</v>
      </c>
      <c r="S83" s="91" t="s">
        <v>153</v>
      </c>
      <c r="T83" s="92" t="s">
        <v>154</v>
      </c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</row>
    <row r="84" s="2" customFormat="1" ht="22.8" customHeight="1">
      <c r="A84" s="36"/>
      <c r="B84" s="37"/>
      <c r="C84" s="97" t="s">
        <v>155</v>
      </c>
      <c r="D84" s="38"/>
      <c r="E84" s="38"/>
      <c r="F84" s="38"/>
      <c r="G84" s="38"/>
      <c r="H84" s="38"/>
      <c r="I84" s="38"/>
      <c r="J84" s="181">
        <f>BK84</f>
        <v>0</v>
      </c>
      <c r="K84" s="38"/>
      <c r="L84" s="42"/>
      <c r="M84" s="93"/>
      <c r="N84" s="182"/>
      <c r="O84" s="94"/>
      <c r="P84" s="183">
        <f>P85</f>
        <v>0</v>
      </c>
      <c r="Q84" s="94"/>
      <c r="R84" s="183">
        <f>R85</f>
        <v>0</v>
      </c>
      <c r="S84" s="94"/>
      <c r="T84" s="184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71</v>
      </c>
      <c r="AU84" s="15" t="s">
        <v>134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156</v>
      </c>
      <c r="F85" s="189" t="s">
        <v>156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P86+P93+P108+P117</f>
        <v>0</v>
      </c>
      <c r="Q85" s="194"/>
      <c r="R85" s="195">
        <f>R86+R93+R108+R117</f>
        <v>0</v>
      </c>
      <c r="S85" s="194"/>
      <c r="T85" s="196">
        <f>T86+T93+T108+T117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158</v>
      </c>
      <c r="BK85" s="199">
        <f>BK86+BK93+BK108+BK117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1103</v>
      </c>
      <c r="F86" s="200" t="s">
        <v>1068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SUM(P87:P92)</f>
        <v>0</v>
      </c>
      <c r="Q86" s="194"/>
      <c r="R86" s="195">
        <f>SUM(R87:R92)</f>
        <v>0</v>
      </c>
      <c r="S86" s="194"/>
      <c r="T86" s="196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158</v>
      </c>
      <c r="BK86" s="199">
        <f>SUM(BK87:BK92)</f>
        <v>0</v>
      </c>
    </row>
    <row r="87" s="2" customFormat="1" ht="16.5" customHeight="1">
      <c r="A87" s="36"/>
      <c r="B87" s="37"/>
      <c r="C87" s="202" t="s">
        <v>80</v>
      </c>
      <c r="D87" s="202" t="s">
        <v>161</v>
      </c>
      <c r="E87" s="203" t="s">
        <v>1104</v>
      </c>
      <c r="F87" s="204" t="s">
        <v>1105</v>
      </c>
      <c r="G87" s="205" t="s">
        <v>1106</v>
      </c>
      <c r="H87" s="206">
        <v>115</v>
      </c>
      <c r="I87" s="207"/>
      <c r="J87" s="208">
        <f>ROUND(I87*H87,2)</f>
        <v>0</v>
      </c>
      <c r="K87" s="204" t="s">
        <v>19</v>
      </c>
      <c r="L87" s="42"/>
      <c r="M87" s="209" t="s">
        <v>19</v>
      </c>
      <c r="N87" s="210" t="s">
        <v>43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166</v>
      </c>
      <c r="AT87" s="213" t="s">
        <v>161</v>
      </c>
      <c r="AU87" s="213" t="s">
        <v>82</v>
      </c>
      <c r="AY87" s="15" t="s">
        <v>158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80</v>
      </c>
      <c r="BK87" s="214">
        <f>ROUND(I87*H87,2)</f>
        <v>0</v>
      </c>
      <c r="BL87" s="15" t="s">
        <v>166</v>
      </c>
      <c r="BM87" s="213" t="s">
        <v>1107</v>
      </c>
    </row>
    <row r="88" s="2" customFormat="1">
      <c r="A88" s="36"/>
      <c r="B88" s="37"/>
      <c r="C88" s="38"/>
      <c r="D88" s="215" t="s">
        <v>168</v>
      </c>
      <c r="E88" s="38"/>
      <c r="F88" s="216" t="s">
        <v>1105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168</v>
      </c>
      <c r="AU88" s="15" t="s">
        <v>82</v>
      </c>
    </row>
    <row r="89" s="2" customFormat="1" ht="16.5" customHeight="1">
      <c r="A89" s="36"/>
      <c r="B89" s="37"/>
      <c r="C89" s="202" t="s">
        <v>82</v>
      </c>
      <c r="D89" s="202" t="s">
        <v>161</v>
      </c>
      <c r="E89" s="203" t="s">
        <v>1108</v>
      </c>
      <c r="F89" s="204" t="s">
        <v>1109</v>
      </c>
      <c r="G89" s="205" t="s">
        <v>443</v>
      </c>
      <c r="H89" s="206">
        <v>15</v>
      </c>
      <c r="I89" s="207"/>
      <c r="J89" s="208">
        <f>ROUND(I89*H89,2)</f>
        <v>0</v>
      </c>
      <c r="K89" s="204" t="s">
        <v>19</v>
      </c>
      <c r="L89" s="42"/>
      <c r="M89" s="209" t="s">
        <v>19</v>
      </c>
      <c r="N89" s="210" t="s">
        <v>43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166</v>
      </c>
      <c r="AT89" s="213" t="s">
        <v>161</v>
      </c>
      <c r="AU89" s="213" t="s">
        <v>82</v>
      </c>
      <c r="AY89" s="15" t="s">
        <v>158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80</v>
      </c>
      <c r="BK89" s="214">
        <f>ROUND(I89*H89,2)</f>
        <v>0</v>
      </c>
      <c r="BL89" s="15" t="s">
        <v>166</v>
      </c>
      <c r="BM89" s="213" t="s">
        <v>1110</v>
      </c>
    </row>
    <row r="90" s="2" customFormat="1">
      <c r="A90" s="36"/>
      <c r="B90" s="37"/>
      <c r="C90" s="38"/>
      <c r="D90" s="215" t="s">
        <v>168</v>
      </c>
      <c r="E90" s="38"/>
      <c r="F90" s="216" t="s">
        <v>1109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168</v>
      </c>
      <c r="AU90" s="15" t="s">
        <v>82</v>
      </c>
    </row>
    <row r="91" s="2" customFormat="1" ht="16.5" customHeight="1">
      <c r="A91" s="36"/>
      <c r="B91" s="37"/>
      <c r="C91" s="202" t="s">
        <v>178</v>
      </c>
      <c r="D91" s="202" t="s">
        <v>161</v>
      </c>
      <c r="E91" s="203" t="s">
        <v>1111</v>
      </c>
      <c r="F91" s="204" t="s">
        <v>1112</v>
      </c>
      <c r="G91" s="205" t="s">
        <v>1113</v>
      </c>
      <c r="H91" s="206">
        <v>1</v>
      </c>
      <c r="I91" s="207"/>
      <c r="J91" s="208">
        <f>ROUND(I91*H91,2)</f>
        <v>0</v>
      </c>
      <c r="K91" s="204" t="s">
        <v>19</v>
      </c>
      <c r="L91" s="42"/>
      <c r="M91" s="209" t="s">
        <v>19</v>
      </c>
      <c r="N91" s="210" t="s">
        <v>43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166</v>
      </c>
      <c r="AT91" s="213" t="s">
        <v>161</v>
      </c>
      <c r="AU91" s="213" t="s">
        <v>82</v>
      </c>
      <c r="AY91" s="15" t="s">
        <v>158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80</v>
      </c>
      <c r="BK91" s="214">
        <f>ROUND(I91*H91,2)</f>
        <v>0</v>
      </c>
      <c r="BL91" s="15" t="s">
        <v>166</v>
      </c>
      <c r="BM91" s="213" t="s">
        <v>1114</v>
      </c>
    </row>
    <row r="92" s="2" customFormat="1">
      <c r="A92" s="36"/>
      <c r="B92" s="37"/>
      <c r="C92" s="38"/>
      <c r="D92" s="215" t="s">
        <v>168</v>
      </c>
      <c r="E92" s="38"/>
      <c r="F92" s="216" t="s">
        <v>1112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168</v>
      </c>
      <c r="AU92" s="15" t="s">
        <v>82</v>
      </c>
    </row>
    <row r="93" s="12" customFormat="1" ht="22.8" customHeight="1">
      <c r="A93" s="12"/>
      <c r="B93" s="186"/>
      <c r="C93" s="187"/>
      <c r="D93" s="188" t="s">
        <v>71</v>
      </c>
      <c r="E93" s="200" t="s">
        <v>1115</v>
      </c>
      <c r="F93" s="200" t="s">
        <v>1116</v>
      </c>
      <c r="G93" s="187"/>
      <c r="H93" s="187"/>
      <c r="I93" s="190"/>
      <c r="J93" s="201">
        <f>BK93</f>
        <v>0</v>
      </c>
      <c r="K93" s="187"/>
      <c r="L93" s="192"/>
      <c r="M93" s="193"/>
      <c r="N93" s="194"/>
      <c r="O93" s="194"/>
      <c r="P93" s="195">
        <f>SUM(P94:P107)</f>
        <v>0</v>
      </c>
      <c r="Q93" s="194"/>
      <c r="R93" s="195">
        <f>SUM(R94:R107)</f>
        <v>0</v>
      </c>
      <c r="S93" s="194"/>
      <c r="T93" s="196">
        <f>SUM(T94:T107)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80</v>
      </c>
      <c r="AT93" s="198" t="s">
        <v>71</v>
      </c>
      <c r="AU93" s="198" t="s">
        <v>80</v>
      </c>
      <c r="AY93" s="197" t="s">
        <v>158</v>
      </c>
      <c r="BK93" s="199">
        <f>SUM(BK94:BK107)</f>
        <v>0</v>
      </c>
    </row>
    <row r="94" s="2" customFormat="1" ht="16.5" customHeight="1">
      <c r="A94" s="36"/>
      <c r="B94" s="37"/>
      <c r="C94" s="226" t="s">
        <v>166</v>
      </c>
      <c r="D94" s="226" t="s">
        <v>461</v>
      </c>
      <c r="E94" s="227" t="s">
        <v>1117</v>
      </c>
      <c r="F94" s="228" t="s">
        <v>1118</v>
      </c>
      <c r="G94" s="229" t="s">
        <v>1113</v>
      </c>
      <c r="H94" s="230">
        <v>3</v>
      </c>
      <c r="I94" s="231"/>
      <c r="J94" s="232">
        <f>ROUND(I94*H94,2)</f>
        <v>0</v>
      </c>
      <c r="K94" s="228" t="s">
        <v>19</v>
      </c>
      <c r="L94" s="233"/>
      <c r="M94" s="234" t="s">
        <v>19</v>
      </c>
      <c r="N94" s="235" t="s">
        <v>43</v>
      </c>
      <c r="O94" s="82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209</v>
      </c>
      <c r="AT94" s="213" t="s">
        <v>461</v>
      </c>
      <c r="AU94" s="213" t="s">
        <v>82</v>
      </c>
      <c r="AY94" s="15" t="s">
        <v>158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80</v>
      </c>
      <c r="BK94" s="214">
        <f>ROUND(I94*H94,2)</f>
        <v>0</v>
      </c>
      <c r="BL94" s="15" t="s">
        <v>166</v>
      </c>
      <c r="BM94" s="213" t="s">
        <v>1119</v>
      </c>
    </row>
    <row r="95" s="2" customFormat="1">
      <c r="A95" s="36"/>
      <c r="B95" s="37"/>
      <c r="C95" s="38"/>
      <c r="D95" s="215" t="s">
        <v>168</v>
      </c>
      <c r="E95" s="38"/>
      <c r="F95" s="216" t="s">
        <v>1118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168</v>
      </c>
      <c r="AU95" s="15" t="s">
        <v>82</v>
      </c>
    </row>
    <row r="96" s="2" customFormat="1" ht="16.5" customHeight="1">
      <c r="A96" s="36"/>
      <c r="B96" s="37"/>
      <c r="C96" s="226" t="s">
        <v>189</v>
      </c>
      <c r="D96" s="226" t="s">
        <v>461</v>
      </c>
      <c r="E96" s="227" t="s">
        <v>1120</v>
      </c>
      <c r="F96" s="228" t="s">
        <v>1121</v>
      </c>
      <c r="G96" s="229" t="s">
        <v>1113</v>
      </c>
      <c r="H96" s="230">
        <v>3</v>
      </c>
      <c r="I96" s="231"/>
      <c r="J96" s="232">
        <f>ROUND(I96*H96,2)</f>
        <v>0</v>
      </c>
      <c r="K96" s="228" t="s">
        <v>19</v>
      </c>
      <c r="L96" s="233"/>
      <c r="M96" s="234" t="s">
        <v>19</v>
      </c>
      <c r="N96" s="235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209</v>
      </c>
      <c r="AT96" s="213" t="s">
        <v>461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1122</v>
      </c>
    </row>
    <row r="97" s="2" customFormat="1">
      <c r="A97" s="36"/>
      <c r="B97" s="37"/>
      <c r="C97" s="38"/>
      <c r="D97" s="215" t="s">
        <v>168</v>
      </c>
      <c r="E97" s="38"/>
      <c r="F97" s="216" t="s">
        <v>1121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 ht="16.5" customHeight="1">
      <c r="A98" s="36"/>
      <c r="B98" s="37"/>
      <c r="C98" s="226" t="s">
        <v>195</v>
      </c>
      <c r="D98" s="226" t="s">
        <v>461</v>
      </c>
      <c r="E98" s="227" t="s">
        <v>1123</v>
      </c>
      <c r="F98" s="228" t="s">
        <v>1124</v>
      </c>
      <c r="G98" s="229" t="s">
        <v>1113</v>
      </c>
      <c r="H98" s="230">
        <v>2</v>
      </c>
      <c r="I98" s="231"/>
      <c r="J98" s="232">
        <f>ROUND(I98*H98,2)</f>
        <v>0</v>
      </c>
      <c r="K98" s="228" t="s">
        <v>19</v>
      </c>
      <c r="L98" s="233"/>
      <c r="M98" s="234" t="s">
        <v>19</v>
      </c>
      <c r="N98" s="235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209</v>
      </c>
      <c r="AT98" s="213" t="s">
        <v>461</v>
      </c>
      <c r="AU98" s="213" t="s">
        <v>82</v>
      </c>
      <c r="AY98" s="15" t="s">
        <v>158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166</v>
      </c>
      <c r="BM98" s="213" t="s">
        <v>1125</v>
      </c>
    </row>
    <row r="99" s="2" customFormat="1">
      <c r="A99" s="36"/>
      <c r="B99" s="37"/>
      <c r="C99" s="38"/>
      <c r="D99" s="215" t="s">
        <v>168</v>
      </c>
      <c r="E99" s="38"/>
      <c r="F99" s="216" t="s">
        <v>1124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168</v>
      </c>
      <c r="AU99" s="15" t="s">
        <v>82</v>
      </c>
    </row>
    <row r="100" s="2" customFormat="1" ht="16.5" customHeight="1">
      <c r="A100" s="36"/>
      <c r="B100" s="37"/>
      <c r="C100" s="226" t="s">
        <v>201</v>
      </c>
      <c r="D100" s="226" t="s">
        <v>461</v>
      </c>
      <c r="E100" s="227" t="s">
        <v>1126</v>
      </c>
      <c r="F100" s="228" t="s">
        <v>1127</v>
      </c>
      <c r="G100" s="229" t="s">
        <v>1113</v>
      </c>
      <c r="H100" s="230">
        <v>8</v>
      </c>
      <c r="I100" s="231"/>
      <c r="J100" s="232">
        <f>ROUND(I100*H100,2)</f>
        <v>0</v>
      </c>
      <c r="K100" s="228" t="s">
        <v>19</v>
      </c>
      <c r="L100" s="233"/>
      <c r="M100" s="234" t="s">
        <v>19</v>
      </c>
      <c r="N100" s="235" t="s">
        <v>43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209</v>
      </c>
      <c r="AT100" s="213" t="s">
        <v>461</v>
      </c>
      <c r="AU100" s="213" t="s">
        <v>82</v>
      </c>
      <c r="AY100" s="15" t="s">
        <v>158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80</v>
      </c>
      <c r="BK100" s="214">
        <f>ROUND(I100*H100,2)</f>
        <v>0</v>
      </c>
      <c r="BL100" s="15" t="s">
        <v>166</v>
      </c>
      <c r="BM100" s="213" t="s">
        <v>1128</v>
      </c>
    </row>
    <row r="101" s="2" customFormat="1">
      <c r="A101" s="36"/>
      <c r="B101" s="37"/>
      <c r="C101" s="38"/>
      <c r="D101" s="215" t="s">
        <v>168</v>
      </c>
      <c r="E101" s="38"/>
      <c r="F101" s="216" t="s">
        <v>1127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168</v>
      </c>
      <c r="AU101" s="15" t="s">
        <v>82</v>
      </c>
    </row>
    <row r="102" s="2" customFormat="1" ht="16.5" customHeight="1">
      <c r="A102" s="36"/>
      <c r="B102" s="37"/>
      <c r="C102" s="226" t="s">
        <v>209</v>
      </c>
      <c r="D102" s="226" t="s">
        <v>461</v>
      </c>
      <c r="E102" s="227" t="s">
        <v>1129</v>
      </c>
      <c r="F102" s="228" t="s">
        <v>1130</v>
      </c>
      <c r="G102" s="229" t="s">
        <v>1113</v>
      </c>
      <c r="H102" s="230">
        <v>8</v>
      </c>
      <c r="I102" s="231"/>
      <c r="J102" s="232">
        <f>ROUND(I102*H102,2)</f>
        <v>0</v>
      </c>
      <c r="K102" s="228" t="s">
        <v>19</v>
      </c>
      <c r="L102" s="233"/>
      <c r="M102" s="234" t="s">
        <v>19</v>
      </c>
      <c r="N102" s="235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209</v>
      </c>
      <c r="AT102" s="213" t="s">
        <v>461</v>
      </c>
      <c r="AU102" s="213" t="s">
        <v>82</v>
      </c>
      <c r="AY102" s="15" t="s">
        <v>158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166</v>
      </c>
      <c r="BM102" s="213" t="s">
        <v>1131</v>
      </c>
    </row>
    <row r="103" s="2" customFormat="1">
      <c r="A103" s="36"/>
      <c r="B103" s="37"/>
      <c r="C103" s="38"/>
      <c r="D103" s="215" t="s">
        <v>168</v>
      </c>
      <c r="E103" s="38"/>
      <c r="F103" s="216" t="s">
        <v>1130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168</v>
      </c>
      <c r="AU103" s="15" t="s">
        <v>82</v>
      </c>
    </row>
    <row r="104" s="2" customFormat="1" ht="16.5" customHeight="1">
      <c r="A104" s="36"/>
      <c r="B104" s="37"/>
      <c r="C104" s="202" t="s">
        <v>217</v>
      </c>
      <c r="D104" s="202" t="s">
        <v>161</v>
      </c>
      <c r="E104" s="203" t="s">
        <v>1132</v>
      </c>
      <c r="F104" s="204" t="s">
        <v>1133</v>
      </c>
      <c r="G104" s="205" t="s">
        <v>1113</v>
      </c>
      <c r="H104" s="206">
        <v>8</v>
      </c>
      <c r="I104" s="207"/>
      <c r="J104" s="208">
        <f>ROUND(I104*H104,2)</f>
        <v>0</v>
      </c>
      <c r="K104" s="204" t="s">
        <v>19</v>
      </c>
      <c r="L104" s="42"/>
      <c r="M104" s="209" t="s">
        <v>19</v>
      </c>
      <c r="N104" s="210" t="s">
        <v>43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166</v>
      </c>
      <c r="AT104" s="213" t="s">
        <v>161</v>
      </c>
      <c r="AU104" s="213" t="s">
        <v>82</v>
      </c>
      <c r="AY104" s="15" t="s">
        <v>158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80</v>
      </c>
      <c r="BK104" s="214">
        <f>ROUND(I104*H104,2)</f>
        <v>0</v>
      </c>
      <c r="BL104" s="15" t="s">
        <v>166</v>
      </c>
      <c r="BM104" s="213" t="s">
        <v>1134</v>
      </c>
    </row>
    <row r="105" s="2" customFormat="1">
      <c r="A105" s="36"/>
      <c r="B105" s="37"/>
      <c r="C105" s="38"/>
      <c r="D105" s="215" t="s">
        <v>168</v>
      </c>
      <c r="E105" s="38"/>
      <c r="F105" s="216" t="s">
        <v>1133</v>
      </c>
      <c r="G105" s="38"/>
      <c r="H105" s="38"/>
      <c r="I105" s="217"/>
      <c r="J105" s="38"/>
      <c r="K105" s="38"/>
      <c r="L105" s="42"/>
      <c r="M105" s="218"/>
      <c r="N105" s="21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168</v>
      </c>
      <c r="AU105" s="15" t="s">
        <v>82</v>
      </c>
    </row>
    <row r="106" s="2" customFormat="1" ht="16.5" customHeight="1">
      <c r="A106" s="36"/>
      <c r="B106" s="37"/>
      <c r="C106" s="202" t="s">
        <v>224</v>
      </c>
      <c r="D106" s="202" t="s">
        <v>161</v>
      </c>
      <c r="E106" s="203" t="s">
        <v>1135</v>
      </c>
      <c r="F106" s="204" t="s">
        <v>1136</v>
      </c>
      <c r="G106" s="205" t="s">
        <v>1113</v>
      </c>
      <c r="H106" s="206">
        <v>16</v>
      </c>
      <c r="I106" s="207"/>
      <c r="J106" s="208">
        <f>ROUND(I106*H106,2)</f>
        <v>0</v>
      </c>
      <c r="K106" s="204" t="s">
        <v>19</v>
      </c>
      <c r="L106" s="42"/>
      <c r="M106" s="209" t="s">
        <v>19</v>
      </c>
      <c r="N106" s="210" t="s">
        <v>43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166</v>
      </c>
      <c r="AT106" s="213" t="s">
        <v>161</v>
      </c>
      <c r="AU106" s="213" t="s">
        <v>82</v>
      </c>
      <c r="AY106" s="15" t="s">
        <v>158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166</v>
      </c>
      <c r="BM106" s="213" t="s">
        <v>1137</v>
      </c>
    </row>
    <row r="107" s="2" customFormat="1">
      <c r="A107" s="36"/>
      <c r="B107" s="37"/>
      <c r="C107" s="38"/>
      <c r="D107" s="215" t="s">
        <v>168</v>
      </c>
      <c r="E107" s="38"/>
      <c r="F107" s="216" t="s">
        <v>1136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168</v>
      </c>
      <c r="AU107" s="15" t="s">
        <v>82</v>
      </c>
    </row>
    <row r="108" s="12" customFormat="1" ht="22.8" customHeight="1">
      <c r="A108" s="12"/>
      <c r="B108" s="186"/>
      <c r="C108" s="187"/>
      <c r="D108" s="188" t="s">
        <v>71</v>
      </c>
      <c r="E108" s="200" t="s">
        <v>1138</v>
      </c>
      <c r="F108" s="200" t="s">
        <v>1139</v>
      </c>
      <c r="G108" s="187"/>
      <c r="H108" s="187"/>
      <c r="I108" s="190"/>
      <c r="J108" s="201">
        <f>BK108</f>
        <v>0</v>
      </c>
      <c r="K108" s="187"/>
      <c r="L108" s="192"/>
      <c r="M108" s="193"/>
      <c r="N108" s="194"/>
      <c r="O108" s="194"/>
      <c r="P108" s="195">
        <f>SUM(P109:P116)</f>
        <v>0</v>
      </c>
      <c r="Q108" s="194"/>
      <c r="R108" s="195">
        <f>SUM(R109:R116)</f>
        <v>0</v>
      </c>
      <c r="S108" s="194"/>
      <c r="T108" s="196">
        <f>SUM(T109:T116)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7" t="s">
        <v>80</v>
      </c>
      <c r="AT108" s="198" t="s">
        <v>71</v>
      </c>
      <c r="AU108" s="198" t="s">
        <v>80</v>
      </c>
      <c r="AY108" s="197" t="s">
        <v>158</v>
      </c>
      <c r="BK108" s="199">
        <f>SUM(BK109:BK116)</f>
        <v>0</v>
      </c>
    </row>
    <row r="109" s="2" customFormat="1" ht="16.5" customHeight="1">
      <c r="A109" s="36"/>
      <c r="B109" s="37"/>
      <c r="C109" s="202" t="s">
        <v>230</v>
      </c>
      <c r="D109" s="202" t="s">
        <v>161</v>
      </c>
      <c r="E109" s="203" t="s">
        <v>1140</v>
      </c>
      <c r="F109" s="204" t="s">
        <v>1141</v>
      </c>
      <c r="G109" s="205" t="s">
        <v>443</v>
      </c>
      <c r="H109" s="206">
        <v>16</v>
      </c>
      <c r="I109" s="207"/>
      <c r="J109" s="208">
        <f>ROUND(I109*H109,2)</f>
        <v>0</v>
      </c>
      <c r="K109" s="204" t="s">
        <v>19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166</v>
      </c>
      <c r="AT109" s="213" t="s">
        <v>161</v>
      </c>
      <c r="AU109" s="213" t="s">
        <v>82</v>
      </c>
      <c r="AY109" s="15" t="s">
        <v>158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166</v>
      </c>
      <c r="BM109" s="213" t="s">
        <v>1142</v>
      </c>
    </row>
    <row r="110" s="2" customFormat="1">
      <c r="A110" s="36"/>
      <c r="B110" s="37"/>
      <c r="C110" s="38"/>
      <c r="D110" s="215" t="s">
        <v>168</v>
      </c>
      <c r="E110" s="38"/>
      <c r="F110" s="216" t="s">
        <v>1143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168</v>
      </c>
      <c r="AU110" s="15" t="s">
        <v>82</v>
      </c>
    </row>
    <row r="111" s="2" customFormat="1" ht="16.5" customHeight="1">
      <c r="A111" s="36"/>
      <c r="B111" s="37"/>
      <c r="C111" s="202" t="s">
        <v>236</v>
      </c>
      <c r="D111" s="202" t="s">
        <v>161</v>
      </c>
      <c r="E111" s="203" t="s">
        <v>1144</v>
      </c>
      <c r="F111" s="204" t="s">
        <v>1145</v>
      </c>
      <c r="G111" s="205" t="s">
        <v>1113</v>
      </c>
      <c r="H111" s="206">
        <v>16</v>
      </c>
      <c r="I111" s="207"/>
      <c r="J111" s="208">
        <f>ROUND(I111*H111,2)</f>
        <v>0</v>
      </c>
      <c r="K111" s="204" t="s">
        <v>19</v>
      </c>
      <c r="L111" s="42"/>
      <c r="M111" s="209" t="s">
        <v>19</v>
      </c>
      <c r="N111" s="210" t="s">
        <v>43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166</v>
      </c>
      <c r="AT111" s="213" t="s">
        <v>161</v>
      </c>
      <c r="AU111" s="213" t="s">
        <v>82</v>
      </c>
      <c r="AY111" s="15" t="s">
        <v>158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80</v>
      </c>
      <c r="BK111" s="214">
        <f>ROUND(I111*H111,2)</f>
        <v>0</v>
      </c>
      <c r="BL111" s="15" t="s">
        <v>166</v>
      </c>
      <c r="BM111" s="213" t="s">
        <v>1146</v>
      </c>
    </row>
    <row r="112" s="2" customFormat="1">
      <c r="A112" s="36"/>
      <c r="B112" s="37"/>
      <c r="C112" s="38"/>
      <c r="D112" s="215" t="s">
        <v>168</v>
      </c>
      <c r="E112" s="38"/>
      <c r="F112" s="216" t="s">
        <v>1145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168</v>
      </c>
      <c r="AU112" s="15" t="s">
        <v>82</v>
      </c>
    </row>
    <row r="113" s="2" customFormat="1" ht="16.5" customHeight="1">
      <c r="A113" s="36"/>
      <c r="B113" s="37"/>
      <c r="C113" s="202" t="s">
        <v>242</v>
      </c>
      <c r="D113" s="202" t="s">
        <v>161</v>
      </c>
      <c r="E113" s="203" t="s">
        <v>1147</v>
      </c>
      <c r="F113" s="204" t="s">
        <v>1148</v>
      </c>
      <c r="G113" s="205" t="s">
        <v>1113</v>
      </c>
      <c r="H113" s="206">
        <v>1</v>
      </c>
      <c r="I113" s="207"/>
      <c r="J113" s="208">
        <f>ROUND(I113*H113,2)</f>
        <v>0</v>
      </c>
      <c r="K113" s="204" t="s">
        <v>19</v>
      </c>
      <c r="L113" s="42"/>
      <c r="M113" s="209" t="s">
        <v>19</v>
      </c>
      <c r="N113" s="210" t="s">
        <v>43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166</v>
      </c>
      <c r="AT113" s="213" t="s">
        <v>161</v>
      </c>
      <c r="AU113" s="213" t="s">
        <v>82</v>
      </c>
      <c r="AY113" s="15" t="s">
        <v>158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166</v>
      </c>
      <c r="BM113" s="213" t="s">
        <v>1149</v>
      </c>
    </row>
    <row r="114" s="2" customFormat="1">
      <c r="A114" s="36"/>
      <c r="B114" s="37"/>
      <c r="C114" s="38"/>
      <c r="D114" s="215" t="s">
        <v>168</v>
      </c>
      <c r="E114" s="38"/>
      <c r="F114" s="216" t="s">
        <v>1148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168</v>
      </c>
      <c r="AU114" s="15" t="s">
        <v>82</v>
      </c>
    </row>
    <row r="115" s="2" customFormat="1" ht="16.5" customHeight="1">
      <c r="A115" s="36"/>
      <c r="B115" s="37"/>
      <c r="C115" s="202" t="s">
        <v>248</v>
      </c>
      <c r="D115" s="202" t="s">
        <v>161</v>
      </c>
      <c r="E115" s="203" t="s">
        <v>1150</v>
      </c>
      <c r="F115" s="204" t="s">
        <v>1151</v>
      </c>
      <c r="G115" s="205" t="s">
        <v>1113</v>
      </c>
      <c r="H115" s="206">
        <v>1</v>
      </c>
      <c r="I115" s="207"/>
      <c r="J115" s="208">
        <f>ROUND(I115*H115,2)</f>
        <v>0</v>
      </c>
      <c r="K115" s="204" t="s">
        <v>19</v>
      </c>
      <c r="L115" s="42"/>
      <c r="M115" s="209" t="s">
        <v>19</v>
      </c>
      <c r="N115" s="210" t="s">
        <v>43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166</v>
      </c>
      <c r="AT115" s="213" t="s">
        <v>161</v>
      </c>
      <c r="AU115" s="213" t="s">
        <v>82</v>
      </c>
      <c r="AY115" s="15" t="s">
        <v>158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80</v>
      </c>
      <c r="BK115" s="214">
        <f>ROUND(I115*H115,2)</f>
        <v>0</v>
      </c>
      <c r="BL115" s="15" t="s">
        <v>166</v>
      </c>
      <c r="BM115" s="213" t="s">
        <v>1152</v>
      </c>
    </row>
    <row r="116" s="2" customFormat="1">
      <c r="A116" s="36"/>
      <c r="B116" s="37"/>
      <c r="C116" s="38"/>
      <c r="D116" s="215" t="s">
        <v>168</v>
      </c>
      <c r="E116" s="38"/>
      <c r="F116" s="216" t="s">
        <v>1151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168</v>
      </c>
      <c r="AU116" s="15" t="s">
        <v>82</v>
      </c>
    </row>
    <row r="117" s="12" customFormat="1" ht="22.8" customHeight="1">
      <c r="A117" s="12"/>
      <c r="B117" s="186"/>
      <c r="C117" s="187"/>
      <c r="D117" s="188" t="s">
        <v>71</v>
      </c>
      <c r="E117" s="200" t="s">
        <v>1153</v>
      </c>
      <c r="F117" s="200" t="s">
        <v>1154</v>
      </c>
      <c r="G117" s="187"/>
      <c r="H117" s="187"/>
      <c r="I117" s="190"/>
      <c r="J117" s="201">
        <f>BK117</f>
        <v>0</v>
      </c>
      <c r="K117" s="187"/>
      <c r="L117" s="192"/>
      <c r="M117" s="193"/>
      <c r="N117" s="194"/>
      <c r="O117" s="194"/>
      <c r="P117" s="195">
        <f>SUM(P118:P125)</f>
        <v>0</v>
      </c>
      <c r="Q117" s="194"/>
      <c r="R117" s="195">
        <f>SUM(R118:R125)</f>
        <v>0</v>
      </c>
      <c r="S117" s="194"/>
      <c r="T117" s="196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7" t="s">
        <v>80</v>
      </c>
      <c r="AT117" s="198" t="s">
        <v>71</v>
      </c>
      <c r="AU117" s="198" t="s">
        <v>80</v>
      </c>
      <c r="AY117" s="197" t="s">
        <v>158</v>
      </c>
      <c r="BK117" s="199">
        <f>SUM(BK118:BK125)</f>
        <v>0</v>
      </c>
    </row>
    <row r="118" s="2" customFormat="1" ht="16.5" customHeight="1">
      <c r="A118" s="36"/>
      <c r="B118" s="37"/>
      <c r="C118" s="202" t="s">
        <v>8</v>
      </c>
      <c r="D118" s="202" t="s">
        <v>161</v>
      </c>
      <c r="E118" s="203" t="s">
        <v>1155</v>
      </c>
      <c r="F118" s="204" t="s">
        <v>1156</v>
      </c>
      <c r="G118" s="205" t="s">
        <v>1113</v>
      </c>
      <c r="H118" s="206">
        <v>1</v>
      </c>
      <c r="I118" s="207"/>
      <c r="J118" s="208">
        <f>ROUND(I118*H118,2)</f>
        <v>0</v>
      </c>
      <c r="K118" s="204" t="s">
        <v>19</v>
      </c>
      <c r="L118" s="42"/>
      <c r="M118" s="209" t="s">
        <v>19</v>
      </c>
      <c r="N118" s="210" t="s">
        <v>43</v>
      </c>
      <c r="O118" s="82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3" t="s">
        <v>166</v>
      </c>
      <c r="AT118" s="213" t="s">
        <v>161</v>
      </c>
      <c r="AU118" s="213" t="s">
        <v>82</v>
      </c>
      <c r="AY118" s="15" t="s">
        <v>158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80</v>
      </c>
      <c r="BK118" s="214">
        <f>ROUND(I118*H118,2)</f>
        <v>0</v>
      </c>
      <c r="BL118" s="15" t="s">
        <v>166</v>
      </c>
      <c r="BM118" s="213" t="s">
        <v>1157</v>
      </c>
    </row>
    <row r="119" s="2" customFormat="1">
      <c r="A119" s="36"/>
      <c r="B119" s="37"/>
      <c r="C119" s="38"/>
      <c r="D119" s="215" t="s">
        <v>168</v>
      </c>
      <c r="E119" s="38"/>
      <c r="F119" s="216" t="s">
        <v>1156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168</v>
      </c>
      <c r="AU119" s="15" t="s">
        <v>82</v>
      </c>
    </row>
    <row r="120" s="2" customFormat="1" ht="16.5" customHeight="1">
      <c r="A120" s="36"/>
      <c r="B120" s="37"/>
      <c r="C120" s="202" t="s">
        <v>259</v>
      </c>
      <c r="D120" s="202" t="s">
        <v>161</v>
      </c>
      <c r="E120" s="203" t="s">
        <v>1158</v>
      </c>
      <c r="F120" s="204" t="s">
        <v>495</v>
      </c>
      <c r="G120" s="205" t="s">
        <v>1113</v>
      </c>
      <c r="H120" s="206">
        <v>1</v>
      </c>
      <c r="I120" s="207"/>
      <c r="J120" s="208">
        <f>ROUND(I120*H120,2)</f>
        <v>0</v>
      </c>
      <c r="K120" s="204" t="s">
        <v>19</v>
      </c>
      <c r="L120" s="42"/>
      <c r="M120" s="209" t="s">
        <v>19</v>
      </c>
      <c r="N120" s="210" t="s">
        <v>43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166</v>
      </c>
      <c r="AT120" s="213" t="s">
        <v>161</v>
      </c>
      <c r="AU120" s="213" t="s">
        <v>82</v>
      </c>
      <c r="AY120" s="15" t="s">
        <v>158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166</v>
      </c>
      <c r="BM120" s="213" t="s">
        <v>1159</v>
      </c>
    </row>
    <row r="121" s="2" customFormat="1">
      <c r="A121" s="36"/>
      <c r="B121" s="37"/>
      <c r="C121" s="38"/>
      <c r="D121" s="215" t="s">
        <v>168</v>
      </c>
      <c r="E121" s="38"/>
      <c r="F121" s="216" t="s">
        <v>495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168</v>
      </c>
      <c r="AU121" s="15" t="s">
        <v>82</v>
      </c>
    </row>
    <row r="122" s="2" customFormat="1" ht="16.5" customHeight="1">
      <c r="A122" s="36"/>
      <c r="B122" s="37"/>
      <c r="C122" s="202" t="s">
        <v>265</v>
      </c>
      <c r="D122" s="202" t="s">
        <v>161</v>
      </c>
      <c r="E122" s="203" t="s">
        <v>1160</v>
      </c>
      <c r="F122" s="204" t="s">
        <v>1161</v>
      </c>
      <c r="G122" s="205" t="s">
        <v>1113</v>
      </c>
      <c r="H122" s="206">
        <v>1</v>
      </c>
      <c r="I122" s="207"/>
      <c r="J122" s="208">
        <f>ROUND(I122*H122,2)</f>
        <v>0</v>
      </c>
      <c r="K122" s="204" t="s">
        <v>19</v>
      </c>
      <c r="L122" s="42"/>
      <c r="M122" s="209" t="s">
        <v>19</v>
      </c>
      <c r="N122" s="210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166</v>
      </c>
      <c r="AT122" s="213" t="s">
        <v>161</v>
      </c>
      <c r="AU122" s="213" t="s">
        <v>82</v>
      </c>
      <c r="AY122" s="15" t="s">
        <v>158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166</v>
      </c>
      <c r="BM122" s="213" t="s">
        <v>1162</v>
      </c>
    </row>
    <row r="123" s="2" customFormat="1">
      <c r="A123" s="36"/>
      <c r="B123" s="37"/>
      <c r="C123" s="38"/>
      <c r="D123" s="215" t="s">
        <v>168</v>
      </c>
      <c r="E123" s="38"/>
      <c r="F123" s="216" t="s">
        <v>1161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168</v>
      </c>
      <c r="AU123" s="15" t="s">
        <v>82</v>
      </c>
    </row>
    <row r="124" s="2" customFormat="1" ht="16.5" customHeight="1">
      <c r="A124" s="36"/>
      <c r="B124" s="37"/>
      <c r="C124" s="202" t="s">
        <v>275</v>
      </c>
      <c r="D124" s="202" t="s">
        <v>161</v>
      </c>
      <c r="E124" s="203" t="s">
        <v>1163</v>
      </c>
      <c r="F124" s="204" t="s">
        <v>1164</v>
      </c>
      <c r="G124" s="205" t="s">
        <v>1113</v>
      </c>
      <c r="H124" s="206">
        <v>1</v>
      </c>
      <c r="I124" s="207"/>
      <c r="J124" s="208">
        <f>ROUND(I124*H124,2)</f>
        <v>0</v>
      </c>
      <c r="K124" s="204" t="s">
        <v>19</v>
      </c>
      <c r="L124" s="42"/>
      <c r="M124" s="209" t="s">
        <v>19</v>
      </c>
      <c r="N124" s="210" t="s">
        <v>43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166</v>
      </c>
      <c r="AT124" s="213" t="s">
        <v>161</v>
      </c>
      <c r="AU124" s="213" t="s">
        <v>82</v>
      </c>
      <c r="AY124" s="15" t="s">
        <v>158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80</v>
      </c>
      <c r="BK124" s="214">
        <f>ROUND(I124*H124,2)</f>
        <v>0</v>
      </c>
      <c r="BL124" s="15" t="s">
        <v>166</v>
      </c>
      <c r="BM124" s="213" t="s">
        <v>1165</v>
      </c>
    </row>
    <row r="125" s="2" customFormat="1">
      <c r="A125" s="36"/>
      <c r="B125" s="37"/>
      <c r="C125" s="38"/>
      <c r="D125" s="215" t="s">
        <v>168</v>
      </c>
      <c r="E125" s="38"/>
      <c r="F125" s="216" t="s">
        <v>1164</v>
      </c>
      <c r="G125" s="38"/>
      <c r="H125" s="38"/>
      <c r="I125" s="217"/>
      <c r="J125" s="38"/>
      <c r="K125" s="38"/>
      <c r="L125" s="42"/>
      <c r="M125" s="222"/>
      <c r="N125" s="223"/>
      <c r="O125" s="224"/>
      <c r="P125" s="224"/>
      <c r="Q125" s="224"/>
      <c r="R125" s="224"/>
      <c r="S125" s="224"/>
      <c r="T125" s="225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168</v>
      </c>
      <c r="AU125" s="15" t="s">
        <v>82</v>
      </c>
    </row>
    <row r="126" s="2" customFormat="1" ht="6.96" customHeight="1">
      <c r="A126" s="36"/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42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sheet="1" autoFilter="0" formatColumns="0" formatRows="0" objects="1" scenarios="1" spinCount="100000" saltValue="y3y58Emr8YTKinFZHtOtfGGdwBPA41Zru6ZKNmvNFAM0tGpgQDQWlBScPU2YEf0MwH8OhCdKFolNKIUPX44tbQ==" hashValue="g1rngeTBC2tXPYu+YFe195RwSOuofsXpma6/jvhsa/YNriw/aawcozt0CWqhVo2giEbbERDThnUe3x7GP4imiQ==" algorithmName="SHA-512" password="CC35"/>
  <autoFilter ref="C83:K12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1166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ROUND((SUM(BE84:BE133)),  2)</f>
        <v>0</v>
      </c>
      <c r="G33" s="36"/>
      <c r="H33" s="36"/>
      <c r="I33" s="146">
        <v>0.20999999999999999</v>
      </c>
      <c r="J33" s="145">
        <f>ROUND(((SUM(BE84:BE133))*I33),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ROUND((SUM(BF84:BF133)),  2)</f>
        <v>0</v>
      </c>
      <c r="G34" s="36"/>
      <c r="H34" s="36"/>
      <c r="I34" s="146">
        <v>0.14999999999999999</v>
      </c>
      <c r="J34" s="145">
        <f>ROUND(((SUM(BF84:BF133))*I34),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ROUND((SUM(BG84:BG133)),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ROUND((SUM(BH84:BH133)),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ROUND((SUM(BI84:BI133)),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2021-062-08-02 - Vytápění objekt B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1098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1099</v>
      </c>
      <c r="E61" s="172"/>
      <c r="F61" s="172"/>
      <c r="G61" s="172"/>
      <c r="H61" s="172"/>
      <c r="I61" s="172"/>
      <c r="J61" s="173">
        <f>J86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1100</v>
      </c>
      <c r="E62" s="172"/>
      <c r="F62" s="172"/>
      <c r="G62" s="172"/>
      <c r="H62" s="172"/>
      <c r="I62" s="172"/>
      <c r="J62" s="173">
        <f>J95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1101</v>
      </c>
      <c r="E63" s="172"/>
      <c r="F63" s="172"/>
      <c r="G63" s="172"/>
      <c r="H63" s="172"/>
      <c r="I63" s="172"/>
      <c r="J63" s="173">
        <f>J116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1102</v>
      </c>
      <c r="E64" s="172"/>
      <c r="F64" s="172"/>
      <c r="G64" s="172"/>
      <c r="H64" s="172"/>
      <c r="I64" s="172"/>
      <c r="J64" s="173">
        <f>J125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143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Oprava sociálního zařízení pro děti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128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2021-062-08-02 - Vytápění objekt B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MŠ MJR.Nováka 30, Ostrava- Hrabůvka</v>
      </c>
      <c r="G78" s="38"/>
      <c r="H78" s="38"/>
      <c r="I78" s="30" t="s">
        <v>23</v>
      </c>
      <c r="J78" s="70" t="str">
        <f>IF(J12="","",J12)</f>
        <v>19. 8. 2021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40.05" customHeight="1">
      <c r="A80" s="36"/>
      <c r="B80" s="37"/>
      <c r="C80" s="30" t="s">
        <v>25</v>
      </c>
      <c r="D80" s="38"/>
      <c r="E80" s="38"/>
      <c r="F80" s="25" t="str">
        <f>E15</f>
        <v>Město Ostrava, Prokešovo nám.1803/8, Ostrava</v>
      </c>
      <c r="G80" s="38"/>
      <c r="H80" s="38"/>
      <c r="I80" s="30" t="s">
        <v>31</v>
      </c>
      <c r="J80" s="34" t="str">
        <f>E21</f>
        <v>ČOS exim s.r.o. Alešova 26, České Budějovice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34</v>
      </c>
      <c r="J81" s="34" t="str">
        <f>E24</f>
        <v>Ing.Dana Mlejnková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75"/>
      <c r="B83" s="176"/>
      <c r="C83" s="177" t="s">
        <v>144</v>
      </c>
      <c r="D83" s="178" t="s">
        <v>57</v>
      </c>
      <c r="E83" s="178" t="s">
        <v>53</v>
      </c>
      <c r="F83" s="178" t="s">
        <v>54</v>
      </c>
      <c r="G83" s="178" t="s">
        <v>145</v>
      </c>
      <c r="H83" s="178" t="s">
        <v>146</v>
      </c>
      <c r="I83" s="178" t="s">
        <v>147</v>
      </c>
      <c r="J83" s="178" t="s">
        <v>133</v>
      </c>
      <c r="K83" s="179" t="s">
        <v>148</v>
      </c>
      <c r="L83" s="180"/>
      <c r="M83" s="90" t="s">
        <v>19</v>
      </c>
      <c r="N83" s="91" t="s">
        <v>42</v>
      </c>
      <c r="O83" s="91" t="s">
        <v>149</v>
      </c>
      <c r="P83" s="91" t="s">
        <v>150</v>
      </c>
      <c r="Q83" s="91" t="s">
        <v>151</v>
      </c>
      <c r="R83" s="91" t="s">
        <v>152</v>
      </c>
      <c r="S83" s="91" t="s">
        <v>153</v>
      </c>
      <c r="T83" s="92" t="s">
        <v>154</v>
      </c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</row>
    <row r="84" s="2" customFormat="1" ht="22.8" customHeight="1">
      <c r="A84" s="36"/>
      <c r="B84" s="37"/>
      <c r="C84" s="97" t="s">
        <v>155</v>
      </c>
      <c r="D84" s="38"/>
      <c r="E84" s="38"/>
      <c r="F84" s="38"/>
      <c r="G84" s="38"/>
      <c r="H84" s="38"/>
      <c r="I84" s="38"/>
      <c r="J84" s="181">
        <f>BK84</f>
        <v>0</v>
      </c>
      <c r="K84" s="38"/>
      <c r="L84" s="42"/>
      <c r="M84" s="93"/>
      <c r="N84" s="182"/>
      <c r="O84" s="94"/>
      <c r="P84" s="183">
        <f>P85</f>
        <v>0</v>
      </c>
      <c r="Q84" s="94"/>
      <c r="R84" s="183">
        <f>R85</f>
        <v>0</v>
      </c>
      <c r="S84" s="94"/>
      <c r="T84" s="184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71</v>
      </c>
      <c r="AU84" s="15" t="s">
        <v>134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156</v>
      </c>
      <c r="F85" s="189" t="s">
        <v>156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P86+P95+P116+P125</f>
        <v>0</v>
      </c>
      <c r="Q85" s="194"/>
      <c r="R85" s="195">
        <f>R86+R95+R116+R125</f>
        <v>0</v>
      </c>
      <c r="S85" s="194"/>
      <c r="T85" s="196">
        <f>T86+T95+T116+T125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158</v>
      </c>
      <c r="BK85" s="199">
        <f>BK86+BK95+BK116+BK125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1103</v>
      </c>
      <c r="F86" s="200" t="s">
        <v>1068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SUM(P87:P94)</f>
        <v>0</v>
      </c>
      <c r="Q86" s="194"/>
      <c r="R86" s="195">
        <f>SUM(R87:R94)</f>
        <v>0</v>
      </c>
      <c r="S86" s="194"/>
      <c r="T86" s="196">
        <f>SUM(T87:T94)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158</v>
      </c>
      <c r="BK86" s="199">
        <f>SUM(BK87:BK94)</f>
        <v>0</v>
      </c>
    </row>
    <row r="87" s="2" customFormat="1" ht="16.5" customHeight="1">
      <c r="A87" s="36"/>
      <c r="B87" s="37"/>
      <c r="C87" s="202" t="s">
        <v>80</v>
      </c>
      <c r="D87" s="202" t="s">
        <v>161</v>
      </c>
      <c r="E87" s="203" t="s">
        <v>1104</v>
      </c>
      <c r="F87" s="204" t="s">
        <v>1105</v>
      </c>
      <c r="G87" s="205" t="s">
        <v>1106</v>
      </c>
      <c r="H87" s="206">
        <v>80</v>
      </c>
      <c r="I87" s="207"/>
      <c r="J87" s="208">
        <f>ROUND(I87*H87,2)</f>
        <v>0</v>
      </c>
      <c r="K87" s="204" t="s">
        <v>19</v>
      </c>
      <c r="L87" s="42"/>
      <c r="M87" s="209" t="s">
        <v>19</v>
      </c>
      <c r="N87" s="210" t="s">
        <v>43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166</v>
      </c>
      <c r="AT87" s="213" t="s">
        <v>161</v>
      </c>
      <c r="AU87" s="213" t="s">
        <v>82</v>
      </c>
      <c r="AY87" s="15" t="s">
        <v>158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80</v>
      </c>
      <c r="BK87" s="214">
        <f>ROUND(I87*H87,2)</f>
        <v>0</v>
      </c>
      <c r="BL87" s="15" t="s">
        <v>166</v>
      </c>
      <c r="BM87" s="213" t="s">
        <v>1107</v>
      </c>
    </row>
    <row r="88" s="2" customFormat="1">
      <c r="A88" s="36"/>
      <c r="B88" s="37"/>
      <c r="C88" s="38"/>
      <c r="D88" s="215" t="s">
        <v>168</v>
      </c>
      <c r="E88" s="38"/>
      <c r="F88" s="216" t="s">
        <v>1105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168</v>
      </c>
      <c r="AU88" s="15" t="s">
        <v>82</v>
      </c>
    </row>
    <row r="89" s="2" customFormat="1" ht="16.5" customHeight="1">
      <c r="A89" s="36"/>
      <c r="B89" s="37"/>
      <c r="C89" s="202" t="s">
        <v>82</v>
      </c>
      <c r="D89" s="202" t="s">
        <v>161</v>
      </c>
      <c r="E89" s="203" t="s">
        <v>1167</v>
      </c>
      <c r="F89" s="204" t="s">
        <v>1168</v>
      </c>
      <c r="G89" s="205" t="s">
        <v>443</v>
      </c>
      <c r="H89" s="206">
        <v>5</v>
      </c>
      <c r="I89" s="207"/>
      <c r="J89" s="208">
        <f>ROUND(I89*H89,2)</f>
        <v>0</v>
      </c>
      <c r="K89" s="204" t="s">
        <v>19</v>
      </c>
      <c r="L89" s="42"/>
      <c r="M89" s="209" t="s">
        <v>19</v>
      </c>
      <c r="N89" s="210" t="s">
        <v>43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166</v>
      </c>
      <c r="AT89" s="213" t="s">
        <v>161</v>
      </c>
      <c r="AU89" s="213" t="s">
        <v>82</v>
      </c>
      <c r="AY89" s="15" t="s">
        <v>158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80</v>
      </c>
      <c r="BK89" s="214">
        <f>ROUND(I89*H89,2)</f>
        <v>0</v>
      </c>
      <c r="BL89" s="15" t="s">
        <v>166</v>
      </c>
      <c r="BM89" s="213" t="s">
        <v>1169</v>
      </c>
    </row>
    <row r="90" s="2" customFormat="1">
      <c r="A90" s="36"/>
      <c r="B90" s="37"/>
      <c r="C90" s="38"/>
      <c r="D90" s="215" t="s">
        <v>168</v>
      </c>
      <c r="E90" s="38"/>
      <c r="F90" s="216" t="s">
        <v>1168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168</v>
      </c>
      <c r="AU90" s="15" t="s">
        <v>82</v>
      </c>
    </row>
    <row r="91" s="2" customFormat="1" ht="16.5" customHeight="1">
      <c r="A91" s="36"/>
      <c r="B91" s="37"/>
      <c r="C91" s="202" t="s">
        <v>178</v>
      </c>
      <c r="D91" s="202" t="s">
        <v>161</v>
      </c>
      <c r="E91" s="203" t="s">
        <v>1108</v>
      </c>
      <c r="F91" s="204" t="s">
        <v>1109</v>
      </c>
      <c r="G91" s="205" t="s">
        <v>443</v>
      </c>
      <c r="H91" s="206">
        <v>15</v>
      </c>
      <c r="I91" s="207"/>
      <c r="J91" s="208">
        <f>ROUND(I91*H91,2)</f>
        <v>0</v>
      </c>
      <c r="K91" s="204" t="s">
        <v>19</v>
      </c>
      <c r="L91" s="42"/>
      <c r="M91" s="209" t="s">
        <v>19</v>
      </c>
      <c r="N91" s="210" t="s">
        <v>43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166</v>
      </c>
      <c r="AT91" s="213" t="s">
        <v>161</v>
      </c>
      <c r="AU91" s="213" t="s">
        <v>82</v>
      </c>
      <c r="AY91" s="15" t="s">
        <v>158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80</v>
      </c>
      <c r="BK91" s="214">
        <f>ROUND(I91*H91,2)</f>
        <v>0</v>
      </c>
      <c r="BL91" s="15" t="s">
        <v>166</v>
      </c>
      <c r="BM91" s="213" t="s">
        <v>1110</v>
      </c>
    </row>
    <row r="92" s="2" customFormat="1">
      <c r="A92" s="36"/>
      <c r="B92" s="37"/>
      <c r="C92" s="38"/>
      <c r="D92" s="215" t="s">
        <v>168</v>
      </c>
      <c r="E92" s="38"/>
      <c r="F92" s="216" t="s">
        <v>1109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168</v>
      </c>
      <c r="AU92" s="15" t="s">
        <v>82</v>
      </c>
    </row>
    <row r="93" s="2" customFormat="1" ht="16.5" customHeight="1">
      <c r="A93" s="36"/>
      <c r="B93" s="37"/>
      <c r="C93" s="202" t="s">
        <v>166</v>
      </c>
      <c r="D93" s="202" t="s">
        <v>161</v>
      </c>
      <c r="E93" s="203" t="s">
        <v>1111</v>
      </c>
      <c r="F93" s="204" t="s">
        <v>1112</v>
      </c>
      <c r="G93" s="205" t="s">
        <v>1113</v>
      </c>
      <c r="H93" s="206">
        <v>1</v>
      </c>
      <c r="I93" s="207"/>
      <c r="J93" s="208">
        <f>ROUND(I93*H93,2)</f>
        <v>0</v>
      </c>
      <c r="K93" s="204" t="s">
        <v>19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166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166</v>
      </c>
      <c r="BM93" s="213" t="s">
        <v>1114</v>
      </c>
    </row>
    <row r="94" s="2" customFormat="1">
      <c r="A94" s="36"/>
      <c r="B94" s="37"/>
      <c r="C94" s="38"/>
      <c r="D94" s="215" t="s">
        <v>168</v>
      </c>
      <c r="E94" s="38"/>
      <c r="F94" s="216" t="s">
        <v>1112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12" customFormat="1" ht="22.8" customHeight="1">
      <c r="A95" s="12"/>
      <c r="B95" s="186"/>
      <c r="C95" s="187"/>
      <c r="D95" s="188" t="s">
        <v>71</v>
      </c>
      <c r="E95" s="200" t="s">
        <v>1115</v>
      </c>
      <c r="F95" s="200" t="s">
        <v>1116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SUM(P96:P115)</f>
        <v>0</v>
      </c>
      <c r="Q95" s="194"/>
      <c r="R95" s="195">
        <f>SUM(R96:R115)</f>
        <v>0</v>
      </c>
      <c r="S95" s="194"/>
      <c r="T95" s="196">
        <f>SUM(T96:T115)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80</v>
      </c>
      <c r="AT95" s="198" t="s">
        <v>71</v>
      </c>
      <c r="AU95" s="198" t="s">
        <v>80</v>
      </c>
      <c r="AY95" s="197" t="s">
        <v>158</v>
      </c>
      <c r="BK95" s="199">
        <f>SUM(BK96:BK115)</f>
        <v>0</v>
      </c>
    </row>
    <row r="96" s="2" customFormat="1" ht="16.5" customHeight="1">
      <c r="A96" s="36"/>
      <c r="B96" s="37"/>
      <c r="C96" s="226" t="s">
        <v>189</v>
      </c>
      <c r="D96" s="226" t="s">
        <v>461</v>
      </c>
      <c r="E96" s="227" t="s">
        <v>1170</v>
      </c>
      <c r="F96" s="228" t="s">
        <v>1171</v>
      </c>
      <c r="G96" s="229" t="s">
        <v>1113</v>
      </c>
      <c r="H96" s="230">
        <v>2</v>
      </c>
      <c r="I96" s="231"/>
      <c r="J96" s="232">
        <f>ROUND(I96*H96,2)</f>
        <v>0</v>
      </c>
      <c r="K96" s="228" t="s">
        <v>19</v>
      </c>
      <c r="L96" s="233"/>
      <c r="M96" s="234" t="s">
        <v>19</v>
      </c>
      <c r="N96" s="235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209</v>
      </c>
      <c r="AT96" s="213" t="s">
        <v>461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1172</v>
      </c>
    </row>
    <row r="97" s="2" customFormat="1">
      <c r="A97" s="36"/>
      <c r="B97" s="37"/>
      <c r="C97" s="38"/>
      <c r="D97" s="215" t="s">
        <v>168</v>
      </c>
      <c r="E97" s="38"/>
      <c r="F97" s="216" t="s">
        <v>1171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 ht="16.5" customHeight="1">
      <c r="A98" s="36"/>
      <c r="B98" s="37"/>
      <c r="C98" s="226" t="s">
        <v>195</v>
      </c>
      <c r="D98" s="226" t="s">
        <v>461</v>
      </c>
      <c r="E98" s="227" t="s">
        <v>1173</v>
      </c>
      <c r="F98" s="228" t="s">
        <v>1174</v>
      </c>
      <c r="G98" s="229" t="s">
        <v>1113</v>
      </c>
      <c r="H98" s="230">
        <v>1</v>
      </c>
      <c r="I98" s="231"/>
      <c r="J98" s="232">
        <f>ROUND(I98*H98,2)</f>
        <v>0</v>
      </c>
      <c r="K98" s="228" t="s">
        <v>19</v>
      </c>
      <c r="L98" s="233"/>
      <c r="M98" s="234" t="s">
        <v>19</v>
      </c>
      <c r="N98" s="235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209</v>
      </c>
      <c r="AT98" s="213" t="s">
        <v>461</v>
      </c>
      <c r="AU98" s="213" t="s">
        <v>82</v>
      </c>
      <c r="AY98" s="15" t="s">
        <v>158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166</v>
      </c>
      <c r="BM98" s="213" t="s">
        <v>1175</v>
      </c>
    </row>
    <row r="99" s="2" customFormat="1">
      <c r="A99" s="36"/>
      <c r="B99" s="37"/>
      <c r="C99" s="38"/>
      <c r="D99" s="215" t="s">
        <v>168</v>
      </c>
      <c r="E99" s="38"/>
      <c r="F99" s="216" t="s">
        <v>1174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168</v>
      </c>
      <c r="AU99" s="15" t="s">
        <v>82</v>
      </c>
    </row>
    <row r="100" s="2" customFormat="1" ht="16.5" customHeight="1">
      <c r="A100" s="36"/>
      <c r="B100" s="37"/>
      <c r="C100" s="226" t="s">
        <v>201</v>
      </c>
      <c r="D100" s="226" t="s">
        <v>461</v>
      </c>
      <c r="E100" s="227" t="s">
        <v>1117</v>
      </c>
      <c r="F100" s="228" t="s">
        <v>1118</v>
      </c>
      <c r="G100" s="229" t="s">
        <v>1113</v>
      </c>
      <c r="H100" s="230">
        <v>2</v>
      </c>
      <c r="I100" s="231"/>
      <c r="J100" s="232">
        <f>ROUND(I100*H100,2)</f>
        <v>0</v>
      </c>
      <c r="K100" s="228" t="s">
        <v>19</v>
      </c>
      <c r="L100" s="233"/>
      <c r="M100" s="234" t="s">
        <v>19</v>
      </c>
      <c r="N100" s="235" t="s">
        <v>43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209</v>
      </c>
      <c r="AT100" s="213" t="s">
        <v>461</v>
      </c>
      <c r="AU100" s="213" t="s">
        <v>82</v>
      </c>
      <c r="AY100" s="15" t="s">
        <v>158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80</v>
      </c>
      <c r="BK100" s="214">
        <f>ROUND(I100*H100,2)</f>
        <v>0</v>
      </c>
      <c r="BL100" s="15" t="s">
        <v>166</v>
      </c>
      <c r="BM100" s="213" t="s">
        <v>1119</v>
      </c>
    </row>
    <row r="101" s="2" customFormat="1">
      <c r="A101" s="36"/>
      <c r="B101" s="37"/>
      <c r="C101" s="38"/>
      <c r="D101" s="215" t="s">
        <v>168</v>
      </c>
      <c r="E101" s="38"/>
      <c r="F101" s="216" t="s">
        <v>1118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168</v>
      </c>
      <c r="AU101" s="15" t="s">
        <v>82</v>
      </c>
    </row>
    <row r="102" s="2" customFormat="1" ht="16.5" customHeight="1">
      <c r="A102" s="36"/>
      <c r="B102" s="37"/>
      <c r="C102" s="226" t="s">
        <v>209</v>
      </c>
      <c r="D102" s="226" t="s">
        <v>461</v>
      </c>
      <c r="E102" s="227" t="s">
        <v>1120</v>
      </c>
      <c r="F102" s="228" t="s">
        <v>1121</v>
      </c>
      <c r="G102" s="229" t="s">
        <v>1113</v>
      </c>
      <c r="H102" s="230">
        <v>1</v>
      </c>
      <c r="I102" s="231"/>
      <c r="J102" s="232">
        <f>ROUND(I102*H102,2)</f>
        <v>0</v>
      </c>
      <c r="K102" s="228" t="s">
        <v>19</v>
      </c>
      <c r="L102" s="233"/>
      <c r="M102" s="234" t="s">
        <v>19</v>
      </c>
      <c r="N102" s="235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209</v>
      </c>
      <c r="AT102" s="213" t="s">
        <v>461</v>
      </c>
      <c r="AU102" s="213" t="s">
        <v>82</v>
      </c>
      <c r="AY102" s="15" t="s">
        <v>158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166</v>
      </c>
      <c r="BM102" s="213" t="s">
        <v>1122</v>
      </c>
    </row>
    <row r="103" s="2" customFormat="1">
      <c r="A103" s="36"/>
      <c r="B103" s="37"/>
      <c r="C103" s="38"/>
      <c r="D103" s="215" t="s">
        <v>168</v>
      </c>
      <c r="E103" s="38"/>
      <c r="F103" s="216" t="s">
        <v>1121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168</v>
      </c>
      <c r="AU103" s="15" t="s">
        <v>82</v>
      </c>
    </row>
    <row r="104" s="2" customFormat="1" ht="16.5" customHeight="1">
      <c r="A104" s="36"/>
      <c r="B104" s="37"/>
      <c r="C104" s="226" t="s">
        <v>217</v>
      </c>
      <c r="D104" s="226" t="s">
        <v>461</v>
      </c>
      <c r="E104" s="227" t="s">
        <v>1176</v>
      </c>
      <c r="F104" s="228" t="s">
        <v>1177</v>
      </c>
      <c r="G104" s="229" t="s">
        <v>1113</v>
      </c>
      <c r="H104" s="230">
        <v>1</v>
      </c>
      <c r="I104" s="231"/>
      <c r="J104" s="232">
        <f>ROUND(I104*H104,2)</f>
        <v>0</v>
      </c>
      <c r="K104" s="228" t="s">
        <v>19</v>
      </c>
      <c r="L104" s="233"/>
      <c r="M104" s="234" t="s">
        <v>19</v>
      </c>
      <c r="N104" s="235" t="s">
        <v>43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209</v>
      </c>
      <c r="AT104" s="213" t="s">
        <v>461</v>
      </c>
      <c r="AU104" s="213" t="s">
        <v>82</v>
      </c>
      <c r="AY104" s="15" t="s">
        <v>158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80</v>
      </c>
      <c r="BK104" s="214">
        <f>ROUND(I104*H104,2)</f>
        <v>0</v>
      </c>
      <c r="BL104" s="15" t="s">
        <v>166</v>
      </c>
      <c r="BM104" s="213" t="s">
        <v>1178</v>
      </c>
    </row>
    <row r="105" s="2" customFormat="1">
      <c r="A105" s="36"/>
      <c r="B105" s="37"/>
      <c r="C105" s="38"/>
      <c r="D105" s="215" t="s">
        <v>168</v>
      </c>
      <c r="E105" s="38"/>
      <c r="F105" s="216" t="s">
        <v>1177</v>
      </c>
      <c r="G105" s="38"/>
      <c r="H105" s="38"/>
      <c r="I105" s="217"/>
      <c r="J105" s="38"/>
      <c r="K105" s="38"/>
      <c r="L105" s="42"/>
      <c r="M105" s="218"/>
      <c r="N105" s="21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168</v>
      </c>
      <c r="AU105" s="15" t="s">
        <v>82</v>
      </c>
    </row>
    <row r="106" s="2" customFormat="1" ht="16.5" customHeight="1">
      <c r="A106" s="36"/>
      <c r="B106" s="37"/>
      <c r="C106" s="226" t="s">
        <v>224</v>
      </c>
      <c r="D106" s="226" t="s">
        <v>461</v>
      </c>
      <c r="E106" s="227" t="s">
        <v>1123</v>
      </c>
      <c r="F106" s="228" t="s">
        <v>1124</v>
      </c>
      <c r="G106" s="229" t="s">
        <v>1113</v>
      </c>
      <c r="H106" s="230">
        <v>1</v>
      </c>
      <c r="I106" s="231"/>
      <c r="J106" s="232">
        <f>ROUND(I106*H106,2)</f>
        <v>0</v>
      </c>
      <c r="K106" s="228" t="s">
        <v>19</v>
      </c>
      <c r="L106" s="233"/>
      <c r="M106" s="234" t="s">
        <v>19</v>
      </c>
      <c r="N106" s="235" t="s">
        <v>43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209</v>
      </c>
      <c r="AT106" s="213" t="s">
        <v>461</v>
      </c>
      <c r="AU106" s="213" t="s">
        <v>82</v>
      </c>
      <c r="AY106" s="15" t="s">
        <v>158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166</v>
      </c>
      <c r="BM106" s="213" t="s">
        <v>1125</v>
      </c>
    </row>
    <row r="107" s="2" customFormat="1">
      <c r="A107" s="36"/>
      <c r="B107" s="37"/>
      <c r="C107" s="38"/>
      <c r="D107" s="215" t="s">
        <v>168</v>
      </c>
      <c r="E107" s="38"/>
      <c r="F107" s="216" t="s">
        <v>1124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168</v>
      </c>
      <c r="AU107" s="15" t="s">
        <v>82</v>
      </c>
    </row>
    <row r="108" s="2" customFormat="1" ht="16.5" customHeight="1">
      <c r="A108" s="36"/>
      <c r="B108" s="37"/>
      <c r="C108" s="226" t="s">
        <v>230</v>
      </c>
      <c r="D108" s="226" t="s">
        <v>461</v>
      </c>
      <c r="E108" s="227" t="s">
        <v>1126</v>
      </c>
      <c r="F108" s="228" t="s">
        <v>1127</v>
      </c>
      <c r="G108" s="229" t="s">
        <v>1113</v>
      </c>
      <c r="H108" s="230">
        <v>8</v>
      </c>
      <c r="I108" s="231"/>
      <c r="J108" s="232">
        <f>ROUND(I108*H108,2)</f>
        <v>0</v>
      </c>
      <c r="K108" s="228" t="s">
        <v>19</v>
      </c>
      <c r="L108" s="233"/>
      <c r="M108" s="234" t="s">
        <v>19</v>
      </c>
      <c r="N108" s="235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209</v>
      </c>
      <c r="AT108" s="213" t="s">
        <v>461</v>
      </c>
      <c r="AU108" s="213" t="s">
        <v>82</v>
      </c>
      <c r="AY108" s="15" t="s">
        <v>158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166</v>
      </c>
      <c r="BM108" s="213" t="s">
        <v>1179</v>
      </c>
    </row>
    <row r="109" s="2" customFormat="1">
      <c r="A109" s="36"/>
      <c r="B109" s="37"/>
      <c r="C109" s="38"/>
      <c r="D109" s="215" t="s">
        <v>168</v>
      </c>
      <c r="E109" s="38"/>
      <c r="F109" s="216" t="s">
        <v>1127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168</v>
      </c>
      <c r="AU109" s="15" t="s">
        <v>82</v>
      </c>
    </row>
    <row r="110" s="2" customFormat="1" ht="16.5" customHeight="1">
      <c r="A110" s="36"/>
      <c r="B110" s="37"/>
      <c r="C110" s="226" t="s">
        <v>236</v>
      </c>
      <c r="D110" s="226" t="s">
        <v>461</v>
      </c>
      <c r="E110" s="227" t="s">
        <v>1129</v>
      </c>
      <c r="F110" s="228" t="s">
        <v>1130</v>
      </c>
      <c r="G110" s="229" t="s">
        <v>1113</v>
      </c>
      <c r="H110" s="230">
        <v>8</v>
      </c>
      <c r="I110" s="231"/>
      <c r="J110" s="232">
        <f>ROUND(I110*H110,2)</f>
        <v>0</v>
      </c>
      <c r="K110" s="228" t="s">
        <v>19</v>
      </c>
      <c r="L110" s="233"/>
      <c r="M110" s="234" t="s">
        <v>19</v>
      </c>
      <c r="N110" s="235" t="s">
        <v>43</v>
      </c>
      <c r="O110" s="82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209</v>
      </c>
      <c r="AT110" s="213" t="s">
        <v>461</v>
      </c>
      <c r="AU110" s="213" t="s">
        <v>82</v>
      </c>
      <c r="AY110" s="15" t="s">
        <v>158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80</v>
      </c>
      <c r="BK110" s="214">
        <f>ROUND(I110*H110,2)</f>
        <v>0</v>
      </c>
      <c r="BL110" s="15" t="s">
        <v>166</v>
      </c>
      <c r="BM110" s="213" t="s">
        <v>1131</v>
      </c>
    </row>
    <row r="111" s="2" customFormat="1">
      <c r="A111" s="36"/>
      <c r="B111" s="37"/>
      <c r="C111" s="38"/>
      <c r="D111" s="215" t="s">
        <v>168</v>
      </c>
      <c r="E111" s="38"/>
      <c r="F111" s="216" t="s">
        <v>1130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168</v>
      </c>
      <c r="AU111" s="15" t="s">
        <v>82</v>
      </c>
    </row>
    <row r="112" s="2" customFormat="1" ht="16.5" customHeight="1">
      <c r="A112" s="36"/>
      <c r="B112" s="37"/>
      <c r="C112" s="202" t="s">
        <v>242</v>
      </c>
      <c r="D112" s="202" t="s">
        <v>161</v>
      </c>
      <c r="E112" s="203" t="s">
        <v>1132</v>
      </c>
      <c r="F112" s="204" t="s">
        <v>1133</v>
      </c>
      <c r="G112" s="205" t="s">
        <v>1113</v>
      </c>
      <c r="H112" s="206">
        <v>8</v>
      </c>
      <c r="I112" s="207"/>
      <c r="J112" s="208">
        <f>ROUND(I112*H112,2)</f>
        <v>0</v>
      </c>
      <c r="K112" s="204" t="s">
        <v>19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166</v>
      </c>
      <c r="AT112" s="213" t="s">
        <v>161</v>
      </c>
      <c r="AU112" s="213" t="s">
        <v>82</v>
      </c>
      <c r="AY112" s="15" t="s">
        <v>158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166</v>
      </c>
      <c r="BM112" s="213" t="s">
        <v>1134</v>
      </c>
    </row>
    <row r="113" s="2" customFormat="1">
      <c r="A113" s="36"/>
      <c r="B113" s="37"/>
      <c r="C113" s="38"/>
      <c r="D113" s="215" t="s">
        <v>168</v>
      </c>
      <c r="E113" s="38"/>
      <c r="F113" s="216" t="s">
        <v>1133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168</v>
      </c>
      <c r="AU113" s="15" t="s">
        <v>82</v>
      </c>
    </row>
    <row r="114" s="2" customFormat="1" ht="16.5" customHeight="1">
      <c r="A114" s="36"/>
      <c r="B114" s="37"/>
      <c r="C114" s="202" t="s">
        <v>248</v>
      </c>
      <c r="D114" s="202" t="s">
        <v>161</v>
      </c>
      <c r="E114" s="203" t="s">
        <v>1135</v>
      </c>
      <c r="F114" s="204" t="s">
        <v>1136</v>
      </c>
      <c r="G114" s="205" t="s">
        <v>1113</v>
      </c>
      <c r="H114" s="206">
        <v>16</v>
      </c>
      <c r="I114" s="207"/>
      <c r="J114" s="208">
        <f>ROUND(I114*H114,2)</f>
        <v>0</v>
      </c>
      <c r="K114" s="204" t="s">
        <v>19</v>
      </c>
      <c r="L114" s="42"/>
      <c r="M114" s="209" t="s">
        <v>19</v>
      </c>
      <c r="N114" s="210" t="s">
        <v>43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166</v>
      </c>
      <c r="AT114" s="213" t="s">
        <v>161</v>
      </c>
      <c r="AU114" s="213" t="s">
        <v>82</v>
      </c>
      <c r="AY114" s="15" t="s">
        <v>158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166</v>
      </c>
      <c r="BM114" s="213" t="s">
        <v>1137</v>
      </c>
    </row>
    <row r="115" s="2" customFormat="1">
      <c r="A115" s="36"/>
      <c r="B115" s="37"/>
      <c r="C115" s="38"/>
      <c r="D115" s="215" t="s">
        <v>168</v>
      </c>
      <c r="E115" s="38"/>
      <c r="F115" s="216" t="s">
        <v>1136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168</v>
      </c>
      <c r="AU115" s="15" t="s">
        <v>82</v>
      </c>
    </row>
    <row r="116" s="12" customFormat="1" ht="22.8" customHeight="1">
      <c r="A116" s="12"/>
      <c r="B116" s="186"/>
      <c r="C116" s="187"/>
      <c r="D116" s="188" t="s">
        <v>71</v>
      </c>
      <c r="E116" s="200" t="s">
        <v>1138</v>
      </c>
      <c r="F116" s="200" t="s">
        <v>1139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SUM(P117:P124)</f>
        <v>0</v>
      </c>
      <c r="Q116" s="194"/>
      <c r="R116" s="195">
        <f>SUM(R117:R124)</f>
        <v>0</v>
      </c>
      <c r="S116" s="194"/>
      <c r="T116" s="196">
        <f>SUM(T117:T124)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7" t="s">
        <v>80</v>
      </c>
      <c r="AT116" s="198" t="s">
        <v>71</v>
      </c>
      <c r="AU116" s="198" t="s">
        <v>80</v>
      </c>
      <c r="AY116" s="197" t="s">
        <v>158</v>
      </c>
      <c r="BK116" s="199">
        <f>SUM(BK117:BK124)</f>
        <v>0</v>
      </c>
    </row>
    <row r="117" s="2" customFormat="1" ht="16.5" customHeight="1">
      <c r="A117" s="36"/>
      <c r="B117" s="37"/>
      <c r="C117" s="202" t="s">
        <v>8</v>
      </c>
      <c r="D117" s="202" t="s">
        <v>161</v>
      </c>
      <c r="E117" s="203" t="s">
        <v>1140</v>
      </c>
      <c r="F117" s="204" t="s">
        <v>1141</v>
      </c>
      <c r="G117" s="205" t="s">
        <v>443</v>
      </c>
      <c r="H117" s="206">
        <v>16</v>
      </c>
      <c r="I117" s="207"/>
      <c r="J117" s="208">
        <f>ROUND(I117*H117,2)</f>
        <v>0</v>
      </c>
      <c r="K117" s="204" t="s">
        <v>19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166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166</v>
      </c>
      <c r="BM117" s="213" t="s">
        <v>1142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1143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 ht="16.5" customHeight="1">
      <c r="A119" s="36"/>
      <c r="B119" s="37"/>
      <c r="C119" s="202" t="s">
        <v>259</v>
      </c>
      <c r="D119" s="202" t="s">
        <v>161</v>
      </c>
      <c r="E119" s="203" t="s">
        <v>1144</v>
      </c>
      <c r="F119" s="204" t="s">
        <v>1145</v>
      </c>
      <c r="G119" s="205" t="s">
        <v>1113</v>
      </c>
      <c r="H119" s="206">
        <v>16</v>
      </c>
      <c r="I119" s="207"/>
      <c r="J119" s="208">
        <f>ROUND(I119*H119,2)</f>
        <v>0</v>
      </c>
      <c r="K119" s="204" t="s">
        <v>19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166</v>
      </c>
      <c r="AT119" s="213" t="s">
        <v>161</v>
      </c>
      <c r="AU119" s="213" t="s">
        <v>82</v>
      </c>
      <c r="AY119" s="15" t="s">
        <v>158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166</v>
      </c>
      <c r="BM119" s="213" t="s">
        <v>1146</v>
      </c>
    </row>
    <row r="120" s="2" customFormat="1">
      <c r="A120" s="36"/>
      <c r="B120" s="37"/>
      <c r="C120" s="38"/>
      <c r="D120" s="215" t="s">
        <v>168</v>
      </c>
      <c r="E120" s="38"/>
      <c r="F120" s="216" t="s">
        <v>1145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168</v>
      </c>
      <c r="AU120" s="15" t="s">
        <v>82</v>
      </c>
    </row>
    <row r="121" s="2" customFormat="1" ht="16.5" customHeight="1">
      <c r="A121" s="36"/>
      <c r="B121" s="37"/>
      <c r="C121" s="202" t="s">
        <v>265</v>
      </c>
      <c r="D121" s="202" t="s">
        <v>161</v>
      </c>
      <c r="E121" s="203" t="s">
        <v>1147</v>
      </c>
      <c r="F121" s="204" t="s">
        <v>1148</v>
      </c>
      <c r="G121" s="205" t="s">
        <v>1113</v>
      </c>
      <c r="H121" s="206">
        <v>1</v>
      </c>
      <c r="I121" s="207"/>
      <c r="J121" s="208">
        <f>ROUND(I121*H121,2)</f>
        <v>0</v>
      </c>
      <c r="K121" s="204" t="s">
        <v>19</v>
      </c>
      <c r="L121" s="42"/>
      <c r="M121" s="209" t="s">
        <v>19</v>
      </c>
      <c r="N121" s="210" t="s">
        <v>43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166</v>
      </c>
      <c r="AT121" s="213" t="s">
        <v>161</v>
      </c>
      <c r="AU121" s="213" t="s">
        <v>82</v>
      </c>
      <c r="AY121" s="15" t="s">
        <v>158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80</v>
      </c>
      <c r="BK121" s="214">
        <f>ROUND(I121*H121,2)</f>
        <v>0</v>
      </c>
      <c r="BL121" s="15" t="s">
        <v>166</v>
      </c>
      <c r="BM121" s="213" t="s">
        <v>1149</v>
      </c>
    </row>
    <row r="122" s="2" customFormat="1">
      <c r="A122" s="36"/>
      <c r="B122" s="37"/>
      <c r="C122" s="38"/>
      <c r="D122" s="215" t="s">
        <v>168</v>
      </c>
      <c r="E122" s="38"/>
      <c r="F122" s="216" t="s">
        <v>1148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168</v>
      </c>
      <c r="AU122" s="15" t="s">
        <v>82</v>
      </c>
    </row>
    <row r="123" s="2" customFormat="1" ht="16.5" customHeight="1">
      <c r="A123" s="36"/>
      <c r="B123" s="37"/>
      <c r="C123" s="202" t="s">
        <v>275</v>
      </c>
      <c r="D123" s="202" t="s">
        <v>161</v>
      </c>
      <c r="E123" s="203" t="s">
        <v>1150</v>
      </c>
      <c r="F123" s="204" t="s">
        <v>1151</v>
      </c>
      <c r="G123" s="205" t="s">
        <v>1113</v>
      </c>
      <c r="H123" s="206">
        <v>1</v>
      </c>
      <c r="I123" s="207"/>
      <c r="J123" s="208">
        <f>ROUND(I123*H123,2)</f>
        <v>0</v>
      </c>
      <c r="K123" s="204" t="s">
        <v>19</v>
      </c>
      <c r="L123" s="42"/>
      <c r="M123" s="209" t="s">
        <v>19</v>
      </c>
      <c r="N123" s="210" t="s">
        <v>43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166</v>
      </c>
      <c r="AT123" s="213" t="s">
        <v>161</v>
      </c>
      <c r="AU123" s="213" t="s">
        <v>82</v>
      </c>
      <c r="AY123" s="15" t="s">
        <v>158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166</v>
      </c>
      <c r="BM123" s="213" t="s">
        <v>1152</v>
      </c>
    </row>
    <row r="124" s="2" customFormat="1">
      <c r="A124" s="36"/>
      <c r="B124" s="37"/>
      <c r="C124" s="38"/>
      <c r="D124" s="215" t="s">
        <v>168</v>
      </c>
      <c r="E124" s="38"/>
      <c r="F124" s="216" t="s">
        <v>1151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168</v>
      </c>
      <c r="AU124" s="15" t="s">
        <v>82</v>
      </c>
    </row>
    <row r="125" s="12" customFormat="1" ht="22.8" customHeight="1">
      <c r="A125" s="12"/>
      <c r="B125" s="186"/>
      <c r="C125" s="187"/>
      <c r="D125" s="188" t="s">
        <v>71</v>
      </c>
      <c r="E125" s="200" t="s">
        <v>1153</v>
      </c>
      <c r="F125" s="200" t="s">
        <v>1154</v>
      </c>
      <c r="G125" s="187"/>
      <c r="H125" s="187"/>
      <c r="I125" s="190"/>
      <c r="J125" s="201">
        <f>BK125</f>
        <v>0</v>
      </c>
      <c r="K125" s="187"/>
      <c r="L125" s="192"/>
      <c r="M125" s="193"/>
      <c r="N125" s="194"/>
      <c r="O125" s="194"/>
      <c r="P125" s="195">
        <f>SUM(P126:P133)</f>
        <v>0</v>
      </c>
      <c r="Q125" s="194"/>
      <c r="R125" s="195">
        <f>SUM(R126:R133)</f>
        <v>0</v>
      </c>
      <c r="S125" s="194"/>
      <c r="T125" s="196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7" t="s">
        <v>80</v>
      </c>
      <c r="AT125" s="198" t="s">
        <v>71</v>
      </c>
      <c r="AU125" s="198" t="s">
        <v>80</v>
      </c>
      <c r="AY125" s="197" t="s">
        <v>158</v>
      </c>
      <c r="BK125" s="199">
        <f>SUM(BK126:BK133)</f>
        <v>0</v>
      </c>
    </row>
    <row r="126" s="2" customFormat="1" ht="16.5" customHeight="1">
      <c r="A126" s="36"/>
      <c r="B126" s="37"/>
      <c r="C126" s="202" t="s">
        <v>282</v>
      </c>
      <c r="D126" s="202" t="s">
        <v>161</v>
      </c>
      <c r="E126" s="203" t="s">
        <v>1155</v>
      </c>
      <c r="F126" s="204" t="s">
        <v>1156</v>
      </c>
      <c r="G126" s="205" t="s">
        <v>1113</v>
      </c>
      <c r="H126" s="206">
        <v>1</v>
      </c>
      <c r="I126" s="207"/>
      <c r="J126" s="208">
        <f>ROUND(I126*H126,2)</f>
        <v>0</v>
      </c>
      <c r="K126" s="204" t="s">
        <v>19</v>
      </c>
      <c r="L126" s="42"/>
      <c r="M126" s="209" t="s">
        <v>19</v>
      </c>
      <c r="N126" s="210" t="s">
        <v>43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166</v>
      </c>
      <c r="AT126" s="213" t="s">
        <v>161</v>
      </c>
      <c r="AU126" s="213" t="s">
        <v>82</v>
      </c>
      <c r="AY126" s="15" t="s">
        <v>158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80</v>
      </c>
      <c r="BK126" s="214">
        <f>ROUND(I126*H126,2)</f>
        <v>0</v>
      </c>
      <c r="BL126" s="15" t="s">
        <v>166</v>
      </c>
      <c r="BM126" s="213" t="s">
        <v>1157</v>
      </c>
    </row>
    <row r="127" s="2" customFormat="1">
      <c r="A127" s="36"/>
      <c r="B127" s="37"/>
      <c r="C127" s="38"/>
      <c r="D127" s="215" t="s">
        <v>168</v>
      </c>
      <c r="E127" s="38"/>
      <c r="F127" s="216" t="s">
        <v>1156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168</v>
      </c>
      <c r="AU127" s="15" t="s">
        <v>82</v>
      </c>
    </row>
    <row r="128" s="2" customFormat="1" ht="16.5" customHeight="1">
      <c r="A128" s="36"/>
      <c r="B128" s="37"/>
      <c r="C128" s="202" t="s">
        <v>288</v>
      </c>
      <c r="D128" s="202" t="s">
        <v>161</v>
      </c>
      <c r="E128" s="203" t="s">
        <v>1158</v>
      </c>
      <c r="F128" s="204" t="s">
        <v>495</v>
      </c>
      <c r="G128" s="205" t="s">
        <v>1113</v>
      </c>
      <c r="H128" s="206">
        <v>1</v>
      </c>
      <c r="I128" s="207"/>
      <c r="J128" s="208">
        <f>ROUND(I128*H128,2)</f>
        <v>0</v>
      </c>
      <c r="K128" s="204" t="s">
        <v>19</v>
      </c>
      <c r="L128" s="42"/>
      <c r="M128" s="209" t="s">
        <v>19</v>
      </c>
      <c r="N128" s="210" t="s">
        <v>43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166</v>
      </c>
      <c r="AT128" s="213" t="s">
        <v>161</v>
      </c>
      <c r="AU128" s="213" t="s">
        <v>82</v>
      </c>
      <c r="AY128" s="15" t="s">
        <v>158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80</v>
      </c>
      <c r="BK128" s="214">
        <f>ROUND(I128*H128,2)</f>
        <v>0</v>
      </c>
      <c r="BL128" s="15" t="s">
        <v>166</v>
      </c>
      <c r="BM128" s="213" t="s">
        <v>1159</v>
      </c>
    </row>
    <row r="129" s="2" customFormat="1">
      <c r="A129" s="36"/>
      <c r="B129" s="37"/>
      <c r="C129" s="38"/>
      <c r="D129" s="215" t="s">
        <v>168</v>
      </c>
      <c r="E129" s="38"/>
      <c r="F129" s="216" t="s">
        <v>495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168</v>
      </c>
      <c r="AU129" s="15" t="s">
        <v>82</v>
      </c>
    </row>
    <row r="130" s="2" customFormat="1" ht="16.5" customHeight="1">
      <c r="A130" s="36"/>
      <c r="B130" s="37"/>
      <c r="C130" s="202" t="s">
        <v>7</v>
      </c>
      <c r="D130" s="202" t="s">
        <v>161</v>
      </c>
      <c r="E130" s="203" t="s">
        <v>1160</v>
      </c>
      <c r="F130" s="204" t="s">
        <v>1161</v>
      </c>
      <c r="G130" s="205" t="s">
        <v>1113</v>
      </c>
      <c r="H130" s="206">
        <v>1</v>
      </c>
      <c r="I130" s="207"/>
      <c r="J130" s="208">
        <f>ROUND(I130*H130,2)</f>
        <v>0</v>
      </c>
      <c r="K130" s="204" t="s">
        <v>19</v>
      </c>
      <c r="L130" s="42"/>
      <c r="M130" s="209" t="s">
        <v>19</v>
      </c>
      <c r="N130" s="210" t="s">
        <v>43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166</v>
      </c>
      <c r="AT130" s="213" t="s">
        <v>161</v>
      </c>
      <c r="AU130" s="213" t="s">
        <v>82</v>
      </c>
      <c r="AY130" s="15" t="s">
        <v>158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80</v>
      </c>
      <c r="BK130" s="214">
        <f>ROUND(I130*H130,2)</f>
        <v>0</v>
      </c>
      <c r="BL130" s="15" t="s">
        <v>166</v>
      </c>
      <c r="BM130" s="213" t="s">
        <v>1162</v>
      </c>
    </row>
    <row r="131" s="2" customFormat="1">
      <c r="A131" s="36"/>
      <c r="B131" s="37"/>
      <c r="C131" s="38"/>
      <c r="D131" s="215" t="s">
        <v>168</v>
      </c>
      <c r="E131" s="38"/>
      <c r="F131" s="216" t="s">
        <v>1161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168</v>
      </c>
      <c r="AU131" s="15" t="s">
        <v>82</v>
      </c>
    </row>
    <row r="132" s="2" customFormat="1" ht="16.5" customHeight="1">
      <c r="A132" s="36"/>
      <c r="B132" s="37"/>
      <c r="C132" s="202" t="s">
        <v>299</v>
      </c>
      <c r="D132" s="202" t="s">
        <v>161</v>
      </c>
      <c r="E132" s="203" t="s">
        <v>1163</v>
      </c>
      <c r="F132" s="204" t="s">
        <v>1164</v>
      </c>
      <c r="G132" s="205" t="s">
        <v>1113</v>
      </c>
      <c r="H132" s="206">
        <v>1</v>
      </c>
      <c r="I132" s="207"/>
      <c r="J132" s="208">
        <f>ROUND(I132*H132,2)</f>
        <v>0</v>
      </c>
      <c r="K132" s="204" t="s">
        <v>19</v>
      </c>
      <c r="L132" s="42"/>
      <c r="M132" s="209" t="s">
        <v>19</v>
      </c>
      <c r="N132" s="210" t="s">
        <v>43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166</v>
      </c>
      <c r="AT132" s="213" t="s">
        <v>161</v>
      </c>
      <c r="AU132" s="213" t="s">
        <v>82</v>
      </c>
      <c r="AY132" s="15" t="s">
        <v>158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80</v>
      </c>
      <c r="BK132" s="214">
        <f>ROUND(I132*H132,2)</f>
        <v>0</v>
      </c>
      <c r="BL132" s="15" t="s">
        <v>166</v>
      </c>
      <c r="BM132" s="213" t="s">
        <v>1165</v>
      </c>
    </row>
    <row r="133" s="2" customFormat="1">
      <c r="A133" s="36"/>
      <c r="B133" s="37"/>
      <c r="C133" s="38"/>
      <c r="D133" s="215" t="s">
        <v>168</v>
      </c>
      <c r="E133" s="38"/>
      <c r="F133" s="216" t="s">
        <v>1164</v>
      </c>
      <c r="G133" s="38"/>
      <c r="H133" s="38"/>
      <c r="I133" s="217"/>
      <c r="J133" s="38"/>
      <c r="K133" s="38"/>
      <c r="L133" s="42"/>
      <c r="M133" s="222"/>
      <c r="N133" s="223"/>
      <c r="O133" s="224"/>
      <c r="P133" s="224"/>
      <c r="Q133" s="224"/>
      <c r="R133" s="224"/>
      <c r="S133" s="224"/>
      <c r="T133" s="225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168</v>
      </c>
      <c r="AU133" s="15" t="s">
        <v>82</v>
      </c>
    </row>
    <row r="134" s="2" customFormat="1" ht="6.96" customHeight="1">
      <c r="A134" s="36"/>
      <c r="B134" s="57"/>
      <c r="C134" s="58"/>
      <c r="D134" s="58"/>
      <c r="E134" s="58"/>
      <c r="F134" s="58"/>
      <c r="G134" s="58"/>
      <c r="H134" s="58"/>
      <c r="I134" s="58"/>
      <c r="J134" s="58"/>
      <c r="K134" s="58"/>
      <c r="L134" s="42"/>
      <c r="M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</sheetData>
  <sheetProtection sheet="1" autoFilter="0" formatColumns="0" formatRows="0" objects="1" scenarios="1" spinCount="100000" saltValue="I19ZYaCfZtun1r2eA8Jf8/ihn63DH6lYIMQW1dYny//qQaAk4UcRVoujmGIdztKZzLj8gyfwV8pv9O8DwS7pBg==" hashValue="wDNj0Lg6zwkIHwlYm42i3nQwOVQ4xQG48nlf8udKmfLcvtW3dRxpK5seD5JUpgAr+3GtTA6Tn9CYBlRn/THqfw==" algorithmName="SHA-512" password="CC35"/>
  <autoFilter ref="C83:K13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1180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ROUND((SUM(BE84:BE312)),  2)</f>
        <v>0</v>
      </c>
      <c r="G33" s="36"/>
      <c r="H33" s="36"/>
      <c r="I33" s="146">
        <v>0.20999999999999999</v>
      </c>
      <c r="J33" s="145">
        <f>ROUND(((SUM(BE84:BE312))*I33),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ROUND((SUM(BF84:BF312)),  2)</f>
        <v>0</v>
      </c>
      <c r="G34" s="36"/>
      <c r="H34" s="36"/>
      <c r="I34" s="146">
        <v>0.14999999999999999</v>
      </c>
      <c r="J34" s="145">
        <f>ROUND(((SUM(BF84:BF312))*I34),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ROUND((SUM(BG84:BG312)),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ROUND((SUM(BH84:BH312)),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ROUND((SUM(BI84:BI312)),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2021-062-09-01 - ZTI - část 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1181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1182</v>
      </c>
      <c r="E61" s="172"/>
      <c r="F61" s="172"/>
      <c r="G61" s="172"/>
      <c r="H61" s="172"/>
      <c r="I61" s="172"/>
      <c r="J61" s="173">
        <f>J86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1183</v>
      </c>
      <c r="E62" s="172"/>
      <c r="F62" s="172"/>
      <c r="G62" s="172"/>
      <c r="H62" s="172"/>
      <c r="I62" s="172"/>
      <c r="J62" s="173">
        <f>J158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1184</v>
      </c>
      <c r="E63" s="172"/>
      <c r="F63" s="172"/>
      <c r="G63" s="172"/>
      <c r="H63" s="172"/>
      <c r="I63" s="172"/>
      <c r="J63" s="173">
        <f>J221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1185</v>
      </c>
      <c r="E64" s="172"/>
      <c r="F64" s="172"/>
      <c r="G64" s="172"/>
      <c r="H64" s="172"/>
      <c r="I64" s="172"/>
      <c r="J64" s="173">
        <f>J303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143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Oprava sociálního zařízení pro děti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128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2021-062-09-01 - ZTI - část A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MŠ MJR.Nováka 30, Ostrava- Hrabůvka</v>
      </c>
      <c r="G78" s="38"/>
      <c r="H78" s="38"/>
      <c r="I78" s="30" t="s">
        <v>23</v>
      </c>
      <c r="J78" s="70" t="str">
        <f>IF(J12="","",J12)</f>
        <v>19. 8. 2021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40.05" customHeight="1">
      <c r="A80" s="36"/>
      <c r="B80" s="37"/>
      <c r="C80" s="30" t="s">
        <v>25</v>
      </c>
      <c r="D80" s="38"/>
      <c r="E80" s="38"/>
      <c r="F80" s="25" t="str">
        <f>E15</f>
        <v>Město Ostrava, Prokešovo nám.1803/8, Ostrava</v>
      </c>
      <c r="G80" s="38"/>
      <c r="H80" s="38"/>
      <c r="I80" s="30" t="s">
        <v>31</v>
      </c>
      <c r="J80" s="34" t="str">
        <f>E21</f>
        <v>ČOS exim s.r.o. Alešova 26, České Budějovice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34</v>
      </c>
      <c r="J81" s="34" t="str">
        <f>E24</f>
        <v>Ing.Dana Mlejnková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75"/>
      <c r="B83" s="176"/>
      <c r="C83" s="177" t="s">
        <v>144</v>
      </c>
      <c r="D83" s="178" t="s">
        <v>57</v>
      </c>
      <c r="E83" s="178" t="s">
        <v>53</v>
      </c>
      <c r="F83" s="178" t="s">
        <v>54</v>
      </c>
      <c r="G83" s="178" t="s">
        <v>145</v>
      </c>
      <c r="H83" s="178" t="s">
        <v>146</v>
      </c>
      <c r="I83" s="178" t="s">
        <v>147</v>
      </c>
      <c r="J83" s="178" t="s">
        <v>133</v>
      </c>
      <c r="K83" s="179" t="s">
        <v>148</v>
      </c>
      <c r="L83" s="180"/>
      <c r="M83" s="90" t="s">
        <v>19</v>
      </c>
      <c r="N83" s="91" t="s">
        <v>42</v>
      </c>
      <c r="O83" s="91" t="s">
        <v>149</v>
      </c>
      <c r="P83" s="91" t="s">
        <v>150</v>
      </c>
      <c r="Q83" s="91" t="s">
        <v>151</v>
      </c>
      <c r="R83" s="91" t="s">
        <v>152</v>
      </c>
      <c r="S83" s="91" t="s">
        <v>153</v>
      </c>
      <c r="T83" s="92" t="s">
        <v>154</v>
      </c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</row>
    <row r="84" s="2" customFormat="1" ht="22.8" customHeight="1">
      <c r="A84" s="36"/>
      <c r="B84" s="37"/>
      <c r="C84" s="97" t="s">
        <v>155</v>
      </c>
      <c r="D84" s="38"/>
      <c r="E84" s="38"/>
      <c r="F84" s="38"/>
      <c r="G84" s="38"/>
      <c r="H84" s="38"/>
      <c r="I84" s="38"/>
      <c r="J84" s="181">
        <f>BK84</f>
        <v>0</v>
      </c>
      <c r="K84" s="38"/>
      <c r="L84" s="42"/>
      <c r="M84" s="93"/>
      <c r="N84" s="182"/>
      <c r="O84" s="94"/>
      <c r="P84" s="183">
        <f>P85</f>
        <v>0</v>
      </c>
      <c r="Q84" s="94"/>
      <c r="R84" s="183">
        <f>R85</f>
        <v>0.51060834929999999</v>
      </c>
      <c r="S84" s="94"/>
      <c r="T84" s="184">
        <f>T85</f>
        <v>0.20078000000000001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71</v>
      </c>
      <c r="AU84" s="15" t="s">
        <v>134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1186</v>
      </c>
      <c r="F85" s="189" t="s">
        <v>272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P86+P158+P221+P303</f>
        <v>0</v>
      </c>
      <c r="Q85" s="194"/>
      <c r="R85" s="195">
        <f>R86+R158+R221+R303</f>
        <v>0.51060834929999999</v>
      </c>
      <c r="S85" s="194"/>
      <c r="T85" s="196">
        <f>T86+T158+T221+T303</f>
        <v>0.20078000000000001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158</v>
      </c>
      <c r="BK85" s="199">
        <f>BK86+BK158+BK221+BK303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1187</v>
      </c>
      <c r="F86" s="200" t="s">
        <v>1188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SUM(P87:P157)</f>
        <v>0</v>
      </c>
      <c r="Q86" s="194"/>
      <c r="R86" s="195">
        <f>SUM(R87:R157)</f>
        <v>0.11233085</v>
      </c>
      <c r="S86" s="194"/>
      <c r="T86" s="196">
        <f>SUM(T87:T157)</f>
        <v>0.14054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158</v>
      </c>
      <c r="BK86" s="199">
        <f>SUM(BK87:BK157)</f>
        <v>0</v>
      </c>
    </row>
    <row r="87" s="2" customFormat="1" ht="16.5" customHeight="1">
      <c r="A87" s="36"/>
      <c r="B87" s="37"/>
      <c r="C87" s="202" t="s">
        <v>80</v>
      </c>
      <c r="D87" s="202" t="s">
        <v>161</v>
      </c>
      <c r="E87" s="203" t="s">
        <v>1189</v>
      </c>
      <c r="F87" s="204" t="s">
        <v>1190</v>
      </c>
      <c r="G87" s="205" t="s">
        <v>443</v>
      </c>
      <c r="H87" s="206">
        <v>5</v>
      </c>
      <c r="I87" s="207"/>
      <c r="J87" s="208">
        <f>ROUND(I87*H87,2)</f>
        <v>0</v>
      </c>
      <c r="K87" s="204" t="s">
        <v>165</v>
      </c>
      <c r="L87" s="42"/>
      <c r="M87" s="209" t="s">
        <v>19</v>
      </c>
      <c r="N87" s="210" t="s">
        <v>43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0.0020999999999999999</v>
      </c>
      <c r="T87" s="212">
        <f>S87*H87</f>
        <v>0.010499999999999999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259</v>
      </c>
      <c r="AT87" s="213" t="s">
        <v>161</v>
      </c>
      <c r="AU87" s="213" t="s">
        <v>82</v>
      </c>
      <c r="AY87" s="15" t="s">
        <v>158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80</v>
      </c>
      <c r="BK87" s="214">
        <f>ROUND(I87*H87,2)</f>
        <v>0</v>
      </c>
      <c r="BL87" s="15" t="s">
        <v>259</v>
      </c>
      <c r="BM87" s="213" t="s">
        <v>1191</v>
      </c>
    </row>
    <row r="88" s="2" customFormat="1">
      <c r="A88" s="36"/>
      <c r="B88" s="37"/>
      <c r="C88" s="38"/>
      <c r="D88" s="215" t="s">
        <v>168</v>
      </c>
      <c r="E88" s="38"/>
      <c r="F88" s="216" t="s">
        <v>1192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168</v>
      </c>
      <c r="AU88" s="15" t="s">
        <v>82</v>
      </c>
    </row>
    <row r="89" s="2" customFormat="1">
      <c r="A89" s="36"/>
      <c r="B89" s="37"/>
      <c r="C89" s="38"/>
      <c r="D89" s="220" t="s">
        <v>170</v>
      </c>
      <c r="E89" s="38"/>
      <c r="F89" s="221" t="s">
        <v>1193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170</v>
      </c>
      <c r="AU89" s="15" t="s">
        <v>82</v>
      </c>
    </row>
    <row r="90" s="2" customFormat="1" ht="16.5" customHeight="1">
      <c r="A90" s="36"/>
      <c r="B90" s="37"/>
      <c r="C90" s="202" t="s">
        <v>82</v>
      </c>
      <c r="D90" s="202" t="s">
        <v>161</v>
      </c>
      <c r="E90" s="203" t="s">
        <v>1194</v>
      </c>
      <c r="F90" s="204" t="s">
        <v>1195</v>
      </c>
      <c r="G90" s="205" t="s">
        <v>443</v>
      </c>
      <c r="H90" s="206">
        <v>10</v>
      </c>
      <c r="I90" s="207"/>
      <c r="J90" s="208">
        <f>ROUND(I90*H90,2)</f>
        <v>0</v>
      </c>
      <c r="K90" s="204" t="s">
        <v>165</v>
      </c>
      <c r="L90" s="42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0.00198</v>
      </c>
      <c r="T90" s="212">
        <f>S90*H90</f>
        <v>0.019799999999999998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259</v>
      </c>
      <c r="AT90" s="213" t="s">
        <v>161</v>
      </c>
      <c r="AU90" s="213" t="s">
        <v>82</v>
      </c>
      <c r="AY90" s="15" t="s">
        <v>158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259</v>
      </c>
      <c r="BM90" s="213" t="s">
        <v>1196</v>
      </c>
    </row>
    <row r="91" s="2" customFormat="1">
      <c r="A91" s="36"/>
      <c r="B91" s="37"/>
      <c r="C91" s="38"/>
      <c r="D91" s="215" t="s">
        <v>168</v>
      </c>
      <c r="E91" s="38"/>
      <c r="F91" s="216" t="s">
        <v>1197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168</v>
      </c>
      <c r="AU91" s="15" t="s">
        <v>82</v>
      </c>
    </row>
    <row r="92" s="2" customFormat="1">
      <c r="A92" s="36"/>
      <c r="B92" s="37"/>
      <c r="C92" s="38"/>
      <c r="D92" s="220" t="s">
        <v>170</v>
      </c>
      <c r="E92" s="38"/>
      <c r="F92" s="221" t="s">
        <v>1198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170</v>
      </c>
      <c r="AU92" s="15" t="s">
        <v>82</v>
      </c>
    </row>
    <row r="93" s="2" customFormat="1" ht="16.5" customHeight="1">
      <c r="A93" s="36"/>
      <c r="B93" s="37"/>
      <c r="C93" s="202" t="s">
        <v>178</v>
      </c>
      <c r="D93" s="202" t="s">
        <v>161</v>
      </c>
      <c r="E93" s="203" t="s">
        <v>1199</v>
      </c>
      <c r="F93" s="204" t="s">
        <v>1200</v>
      </c>
      <c r="G93" s="205" t="s">
        <v>443</v>
      </c>
      <c r="H93" s="206">
        <v>0</v>
      </c>
      <c r="I93" s="207"/>
      <c r="J93" s="208">
        <f>ROUND(I93*H93,2)</f>
        <v>0</v>
      </c>
      <c r="K93" s="204" t="s">
        <v>165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0.00263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259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259</v>
      </c>
      <c r="BM93" s="213" t="s">
        <v>1201</v>
      </c>
    </row>
    <row r="94" s="2" customFormat="1">
      <c r="A94" s="36"/>
      <c r="B94" s="37"/>
      <c r="C94" s="38"/>
      <c r="D94" s="215" t="s">
        <v>168</v>
      </c>
      <c r="E94" s="38"/>
      <c r="F94" s="216" t="s">
        <v>1202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2" customFormat="1">
      <c r="A95" s="36"/>
      <c r="B95" s="37"/>
      <c r="C95" s="38"/>
      <c r="D95" s="220" t="s">
        <v>170</v>
      </c>
      <c r="E95" s="38"/>
      <c r="F95" s="221" t="s">
        <v>1203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170</v>
      </c>
      <c r="AU95" s="15" t="s">
        <v>82</v>
      </c>
    </row>
    <row r="96" s="2" customFormat="1" ht="16.5" customHeight="1">
      <c r="A96" s="36"/>
      <c r="B96" s="37"/>
      <c r="C96" s="202" t="s">
        <v>201</v>
      </c>
      <c r="D96" s="202" t="s">
        <v>161</v>
      </c>
      <c r="E96" s="203" t="s">
        <v>1204</v>
      </c>
      <c r="F96" s="204" t="s">
        <v>1205</v>
      </c>
      <c r="G96" s="205" t="s">
        <v>308</v>
      </c>
      <c r="H96" s="206">
        <v>1</v>
      </c>
      <c r="I96" s="207"/>
      <c r="J96" s="208">
        <f>ROUND(I96*H96,2)</f>
        <v>0</v>
      </c>
      <c r="K96" s="204" t="s">
        <v>165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0.00052309999999999998</v>
      </c>
      <c r="R96" s="211">
        <f>Q96*H96</f>
        <v>0.00052309999999999998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259</v>
      </c>
      <c r="AT96" s="213" t="s">
        <v>161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259</v>
      </c>
      <c r="BM96" s="213" t="s">
        <v>1206</v>
      </c>
    </row>
    <row r="97" s="2" customFormat="1">
      <c r="A97" s="36"/>
      <c r="B97" s="37"/>
      <c r="C97" s="38"/>
      <c r="D97" s="215" t="s">
        <v>168</v>
      </c>
      <c r="E97" s="38"/>
      <c r="F97" s="216" t="s">
        <v>1207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>
      <c r="A98" s="36"/>
      <c r="B98" s="37"/>
      <c r="C98" s="38"/>
      <c r="D98" s="220" t="s">
        <v>170</v>
      </c>
      <c r="E98" s="38"/>
      <c r="F98" s="221" t="s">
        <v>1208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170</v>
      </c>
      <c r="AU98" s="15" t="s">
        <v>82</v>
      </c>
    </row>
    <row r="99" s="2" customFormat="1" ht="16.5" customHeight="1">
      <c r="A99" s="36"/>
      <c r="B99" s="37"/>
      <c r="C99" s="202" t="s">
        <v>209</v>
      </c>
      <c r="D99" s="202" t="s">
        <v>161</v>
      </c>
      <c r="E99" s="203" t="s">
        <v>1209</v>
      </c>
      <c r="F99" s="204" t="s">
        <v>1210</v>
      </c>
      <c r="G99" s="205" t="s">
        <v>308</v>
      </c>
      <c r="H99" s="206">
        <v>3</v>
      </c>
      <c r="I99" s="207"/>
      <c r="J99" s="208">
        <f>ROUND(I99*H99,2)</f>
        <v>0</v>
      </c>
      <c r="K99" s="204" t="s">
        <v>165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0.0010005999999999999</v>
      </c>
      <c r="R99" s="211">
        <f>Q99*H99</f>
        <v>0.0030017999999999998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259</v>
      </c>
      <c r="AT99" s="213" t="s">
        <v>161</v>
      </c>
      <c r="AU99" s="213" t="s">
        <v>82</v>
      </c>
      <c r="AY99" s="15" t="s">
        <v>158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259</v>
      </c>
      <c r="BM99" s="213" t="s">
        <v>1211</v>
      </c>
    </row>
    <row r="100" s="2" customFormat="1">
      <c r="A100" s="36"/>
      <c r="B100" s="37"/>
      <c r="C100" s="38"/>
      <c r="D100" s="215" t="s">
        <v>168</v>
      </c>
      <c r="E100" s="38"/>
      <c r="F100" s="216" t="s">
        <v>1212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168</v>
      </c>
      <c r="AU100" s="15" t="s">
        <v>82</v>
      </c>
    </row>
    <row r="101" s="2" customFormat="1">
      <c r="A101" s="36"/>
      <c r="B101" s="37"/>
      <c r="C101" s="38"/>
      <c r="D101" s="220" t="s">
        <v>170</v>
      </c>
      <c r="E101" s="38"/>
      <c r="F101" s="221" t="s">
        <v>1213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170</v>
      </c>
      <c r="AU101" s="15" t="s">
        <v>82</v>
      </c>
    </row>
    <row r="102" s="2" customFormat="1" ht="16.5" customHeight="1">
      <c r="A102" s="36"/>
      <c r="B102" s="37"/>
      <c r="C102" s="202" t="s">
        <v>217</v>
      </c>
      <c r="D102" s="202" t="s">
        <v>161</v>
      </c>
      <c r="E102" s="203" t="s">
        <v>1214</v>
      </c>
      <c r="F102" s="204" t="s">
        <v>1215</v>
      </c>
      <c r="G102" s="205" t="s">
        <v>308</v>
      </c>
      <c r="H102" s="206">
        <v>6</v>
      </c>
      <c r="I102" s="207"/>
      <c r="J102" s="208">
        <f>ROUND(I102*H102,2)</f>
        <v>0</v>
      </c>
      <c r="K102" s="204" t="s">
        <v>165</v>
      </c>
      <c r="L102" s="42"/>
      <c r="M102" s="209" t="s">
        <v>19</v>
      </c>
      <c r="N102" s="210" t="s">
        <v>43</v>
      </c>
      <c r="O102" s="82"/>
      <c r="P102" s="211">
        <f>O102*H102</f>
        <v>0</v>
      </c>
      <c r="Q102" s="211">
        <v>0.0012906</v>
      </c>
      <c r="R102" s="211">
        <f>Q102*H102</f>
        <v>0.0077435999999999998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259</v>
      </c>
      <c r="AT102" s="213" t="s">
        <v>161</v>
      </c>
      <c r="AU102" s="213" t="s">
        <v>82</v>
      </c>
      <c r="AY102" s="15" t="s">
        <v>158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259</v>
      </c>
      <c r="BM102" s="213" t="s">
        <v>1216</v>
      </c>
    </row>
    <row r="103" s="2" customFormat="1">
      <c r="A103" s="36"/>
      <c r="B103" s="37"/>
      <c r="C103" s="38"/>
      <c r="D103" s="215" t="s">
        <v>168</v>
      </c>
      <c r="E103" s="38"/>
      <c r="F103" s="216" t="s">
        <v>1217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168</v>
      </c>
      <c r="AU103" s="15" t="s">
        <v>82</v>
      </c>
    </row>
    <row r="104" s="2" customFormat="1">
      <c r="A104" s="36"/>
      <c r="B104" s="37"/>
      <c r="C104" s="38"/>
      <c r="D104" s="220" t="s">
        <v>170</v>
      </c>
      <c r="E104" s="38"/>
      <c r="F104" s="221" t="s">
        <v>1218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170</v>
      </c>
      <c r="AU104" s="15" t="s">
        <v>82</v>
      </c>
    </row>
    <row r="105" s="2" customFormat="1" ht="16.5" customHeight="1">
      <c r="A105" s="36"/>
      <c r="B105" s="37"/>
      <c r="C105" s="202" t="s">
        <v>166</v>
      </c>
      <c r="D105" s="202" t="s">
        <v>161</v>
      </c>
      <c r="E105" s="203" t="s">
        <v>1219</v>
      </c>
      <c r="F105" s="204" t="s">
        <v>1220</v>
      </c>
      <c r="G105" s="205" t="s">
        <v>443</v>
      </c>
      <c r="H105" s="206">
        <v>8</v>
      </c>
      <c r="I105" s="207"/>
      <c r="J105" s="208">
        <f>ROUND(I105*H105,2)</f>
        <v>0</v>
      </c>
      <c r="K105" s="204" t="s">
        <v>165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0.00058679999999999995</v>
      </c>
      <c r="R105" s="211">
        <f>Q105*H105</f>
        <v>0.0046943999999999996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259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259</v>
      </c>
      <c r="BM105" s="213" t="s">
        <v>1221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1222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>
      <c r="A107" s="36"/>
      <c r="B107" s="37"/>
      <c r="C107" s="38"/>
      <c r="D107" s="220" t="s">
        <v>170</v>
      </c>
      <c r="E107" s="38"/>
      <c r="F107" s="221" t="s">
        <v>1223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170</v>
      </c>
      <c r="AU107" s="15" t="s">
        <v>82</v>
      </c>
    </row>
    <row r="108" s="2" customFormat="1" ht="16.5" customHeight="1">
      <c r="A108" s="36"/>
      <c r="B108" s="37"/>
      <c r="C108" s="202" t="s">
        <v>189</v>
      </c>
      <c r="D108" s="202" t="s">
        <v>161</v>
      </c>
      <c r="E108" s="203" t="s">
        <v>1224</v>
      </c>
      <c r="F108" s="204" t="s">
        <v>1225</v>
      </c>
      <c r="G108" s="205" t="s">
        <v>443</v>
      </c>
      <c r="H108" s="206">
        <v>16</v>
      </c>
      <c r="I108" s="207"/>
      <c r="J108" s="208">
        <f>ROUND(I108*H108,2)</f>
        <v>0</v>
      </c>
      <c r="K108" s="204" t="s">
        <v>165</v>
      </c>
      <c r="L108" s="42"/>
      <c r="M108" s="209" t="s">
        <v>19</v>
      </c>
      <c r="N108" s="210" t="s">
        <v>43</v>
      </c>
      <c r="O108" s="82"/>
      <c r="P108" s="211">
        <f>O108*H108</f>
        <v>0</v>
      </c>
      <c r="Q108" s="211">
        <v>0.0020098999999999998</v>
      </c>
      <c r="R108" s="211">
        <f>Q108*H108</f>
        <v>0.032158399999999997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259</v>
      </c>
      <c r="AT108" s="213" t="s">
        <v>161</v>
      </c>
      <c r="AU108" s="213" t="s">
        <v>82</v>
      </c>
      <c r="AY108" s="15" t="s">
        <v>158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259</v>
      </c>
      <c r="BM108" s="213" t="s">
        <v>1226</v>
      </c>
    </row>
    <row r="109" s="2" customFormat="1">
      <c r="A109" s="36"/>
      <c r="B109" s="37"/>
      <c r="C109" s="38"/>
      <c r="D109" s="215" t="s">
        <v>168</v>
      </c>
      <c r="E109" s="38"/>
      <c r="F109" s="216" t="s">
        <v>1227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168</v>
      </c>
      <c r="AU109" s="15" t="s">
        <v>82</v>
      </c>
    </row>
    <row r="110" s="2" customFormat="1">
      <c r="A110" s="36"/>
      <c r="B110" s="37"/>
      <c r="C110" s="38"/>
      <c r="D110" s="220" t="s">
        <v>170</v>
      </c>
      <c r="E110" s="38"/>
      <c r="F110" s="221" t="s">
        <v>1228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170</v>
      </c>
      <c r="AU110" s="15" t="s">
        <v>82</v>
      </c>
    </row>
    <row r="111" s="2" customFormat="1" ht="16.5" customHeight="1">
      <c r="A111" s="36"/>
      <c r="B111" s="37"/>
      <c r="C111" s="202" t="s">
        <v>195</v>
      </c>
      <c r="D111" s="202" t="s">
        <v>161</v>
      </c>
      <c r="E111" s="203" t="s">
        <v>1229</v>
      </c>
      <c r="F111" s="204" t="s">
        <v>1230</v>
      </c>
      <c r="G111" s="205" t="s">
        <v>443</v>
      </c>
      <c r="H111" s="206">
        <v>8</v>
      </c>
      <c r="I111" s="207"/>
      <c r="J111" s="208">
        <f>ROUND(I111*H111,2)</f>
        <v>0</v>
      </c>
      <c r="K111" s="204" t="s">
        <v>165</v>
      </c>
      <c r="L111" s="42"/>
      <c r="M111" s="209" t="s">
        <v>19</v>
      </c>
      <c r="N111" s="210" t="s">
        <v>43</v>
      </c>
      <c r="O111" s="82"/>
      <c r="P111" s="211">
        <f>O111*H111</f>
        <v>0</v>
      </c>
      <c r="Q111" s="211">
        <v>0.001451</v>
      </c>
      <c r="R111" s="211">
        <f>Q111*H111</f>
        <v>0.011608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259</v>
      </c>
      <c r="AT111" s="213" t="s">
        <v>161</v>
      </c>
      <c r="AU111" s="213" t="s">
        <v>82</v>
      </c>
      <c r="AY111" s="15" t="s">
        <v>158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80</v>
      </c>
      <c r="BK111" s="214">
        <f>ROUND(I111*H111,2)</f>
        <v>0</v>
      </c>
      <c r="BL111" s="15" t="s">
        <v>259</v>
      </c>
      <c r="BM111" s="213" t="s">
        <v>1231</v>
      </c>
    </row>
    <row r="112" s="2" customFormat="1">
      <c r="A112" s="36"/>
      <c r="B112" s="37"/>
      <c r="C112" s="38"/>
      <c r="D112" s="215" t="s">
        <v>168</v>
      </c>
      <c r="E112" s="38"/>
      <c r="F112" s="216" t="s">
        <v>1232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168</v>
      </c>
      <c r="AU112" s="15" t="s">
        <v>82</v>
      </c>
    </row>
    <row r="113" s="2" customFormat="1">
      <c r="A113" s="36"/>
      <c r="B113" s="37"/>
      <c r="C113" s="38"/>
      <c r="D113" s="220" t="s">
        <v>170</v>
      </c>
      <c r="E113" s="38"/>
      <c r="F113" s="221" t="s">
        <v>1233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170</v>
      </c>
      <c r="AU113" s="15" t="s">
        <v>82</v>
      </c>
    </row>
    <row r="114" s="2" customFormat="1" ht="16.5" customHeight="1">
      <c r="A114" s="36"/>
      <c r="B114" s="37"/>
      <c r="C114" s="202" t="s">
        <v>224</v>
      </c>
      <c r="D114" s="202" t="s">
        <v>161</v>
      </c>
      <c r="E114" s="203" t="s">
        <v>1234</v>
      </c>
      <c r="F114" s="204" t="s">
        <v>1235</v>
      </c>
      <c r="G114" s="205" t="s">
        <v>443</v>
      </c>
      <c r="H114" s="206">
        <v>5</v>
      </c>
      <c r="I114" s="207"/>
      <c r="J114" s="208">
        <f>ROUND(I114*H114,2)</f>
        <v>0</v>
      </c>
      <c r="K114" s="204" t="s">
        <v>165</v>
      </c>
      <c r="L114" s="42"/>
      <c r="M114" s="209" t="s">
        <v>19</v>
      </c>
      <c r="N114" s="210" t="s">
        <v>43</v>
      </c>
      <c r="O114" s="82"/>
      <c r="P114" s="211">
        <f>O114*H114</f>
        <v>0</v>
      </c>
      <c r="Q114" s="211">
        <v>0.00041189999999999998</v>
      </c>
      <c r="R114" s="211">
        <f>Q114*H114</f>
        <v>0.0020594999999999997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259</v>
      </c>
      <c r="AT114" s="213" t="s">
        <v>161</v>
      </c>
      <c r="AU114" s="213" t="s">
        <v>82</v>
      </c>
      <c r="AY114" s="15" t="s">
        <v>158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259</v>
      </c>
      <c r="BM114" s="213" t="s">
        <v>1236</v>
      </c>
    </row>
    <row r="115" s="2" customFormat="1">
      <c r="A115" s="36"/>
      <c r="B115" s="37"/>
      <c r="C115" s="38"/>
      <c r="D115" s="215" t="s">
        <v>168</v>
      </c>
      <c r="E115" s="38"/>
      <c r="F115" s="216" t="s">
        <v>1237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168</v>
      </c>
      <c r="AU115" s="15" t="s">
        <v>82</v>
      </c>
    </row>
    <row r="116" s="2" customFormat="1">
      <c r="A116" s="36"/>
      <c r="B116" s="37"/>
      <c r="C116" s="38"/>
      <c r="D116" s="220" t="s">
        <v>170</v>
      </c>
      <c r="E116" s="38"/>
      <c r="F116" s="221" t="s">
        <v>1238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170</v>
      </c>
      <c r="AU116" s="15" t="s">
        <v>82</v>
      </c>
    </row>
    <row r="117" s="2" customFormat="1" ht="16.5" customHeight="1">
      <c r="A117" s="36"/>
      <c r="B117" s="37"/>
      <c r="C117" s="202" t="s">
        <v>230</v>
      </c>
      <c r="D117" s="202" t="s">
        <v>161</v>
      </c>
      <c r="E117" s="203" t="s">
        <v>1239</v>
      </c>
      <c r="F117" s="204" t="s">
        <v>1240</v>
      </c>
      <c r="G117" s="205" t="s">
        <v>443</v>
      </c>
      <c r="H117" s="206">
        <v>18</v>
      </c>
      <c r="I117" s="207"/>
      <c r="J117" s="208">
        <f>ROUND(I117*H117,2)</f>
        <v>0</v>
      </c>
      <c r="K117" s="204" t="s">
        <v>165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0.00047649999999999998</v>
      </c>
      <c r="R117" s="211">
        <f>Q117*H117</f>
        <v>0.0085769999999999996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259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259</v>
      </c>
      <c r="BM117" s="213" t="s">
        <v>1241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1242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>
      <c r="A119" s="36"/>
      <c r="B119" s="37"/>
      <c r="C119" s="38"/>
      <c r="D119" s="220" t="s">
        <v>170</v>
      </c>
      <c r="E119" s="38"/>
      <c r="F119" s="221" t="s">
        <v>1243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170</v>
      </c>
      <c r="AU119" s="15" t="s">
        <v>82</v>
      </c>
    </row>
    <row r="120" s="2" customFormat="1" ht="16.5" customHeight="1">
      <c r="A120" s="36"/>
      <c r="B120" s="37"/>
      <c r="C120" s="202" t="s">
        <v>236</v>
      </c>
      <c r="D120" s="202" t="s">
        <v>161</v>
      </c>
      <c r="E120" s="203" t="s">
        <v>1244</v>
      </c>
      <c r="F120" s="204" t="s">
        <v>1245</v>
      </c>
      <c r="G120" s="205" t="s">
        <v>443</v>
      </c>
      <c r="H120" s="206">
        <v>2</v>
      </c>
      <c r="I120" s="207"/>
      <c r="J120" s="208">
        <f>ROUND(I120*H120,2)</f>
        <v>0</v>
      </c>
      <c r="K120" s="204" t="s">
        <v>165</v>
      </c>
      <c r="L120" s="42"/>
      <c r="M120" s="209" t="s">
        <v>19</v>
      </c>
      <c r="N120" s="210" t="s">
        <v>43</v>
      </c>
      <c r="O120" s="82"/>
      <c r="P120" s="211">
        <f>O120*H120</f>
        <v>0</v>
      </c>
      <c r="Q120" s="211">
        <v>0.0007092</v>
      </c>
      <c r="R120" s="211">
        <f>Q120*H120</f>
        <v>0.0014184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259</v>
      </c>
      <c r="AT120" s="213" t="s">
        <v>161</v>
      </c>
      <c r="AU120" s="213" t="s">
        <v>82</v>
      </c>
      <c r="AY120" s="15" t="s">
        <v>158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259</v>
      </c>
      <c r="BM120" s="213" t="s">
        <v>1246</v>
      </c>
    </row>
    <row r="121" s="2" customFormat="1">
      <c r="A121" s="36"/>
      <c r="B121" s="37"/>
      <c r="C121" s="38"/>
      <c r="D121" s="215" t="s">
        <v>168</v>
      </c>
      <c r="E121" s="38"/>
      <c r="F121" s="216" t="s">
        <v>1247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168</v>
      </c>
      <c r="AU121" s="15" t="s">
        <v>82</v>
      </c>
    </row>
    <row r="122" s="2" customFormat="1">
      <c r="A122" s="36"/>
      <c r="B122" s="37"/>
      <c r="C122" s="38"/>
      <c r="D122" s="220" t="s">
        <v>170</v>
      </c>
      <c r="E122" s="38"/>
      <c r="F122" s="221" t="s">
        <v>1248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170</v>
      </c>
      <c r="AU122" s="15" t="s">
        <v>82</v>
      </c>
    </row>
    <row r="123" s="2" customFormat="1" ht="16.5" customHeight="1">
      <c r="A123" s="36"/>
      <c r="B123" s="37"/>
      <c r="C123" s="202" t="s">
        <v>242</v>
      </c>
      <c r="D123" s="202" t="s">
        <v>161</v>
      </c>
      <c r="E123" s="203" t="s">
        <v>1249</v>
      </c>
      <c r="F123" s="204" t="s">
        <v>1250</v>
      </c>
      <c r="G123" s="205" t="s">
        <v>443</v>
      </c>
      <c r="H123" s="206">
        <v>17</v>
      </c>
      <c r="I123" s="207"/>
      <c r="J123" s="208">
        <f>ROUND(I123*H123,2)</f>
        <v>0</v>
      </c>
      <c r="K123" s="204" t="s">
        <v>165</v>
      </c>
      <c r="L123" s="42"/>
      <c r="M123" s="209" t="s">
        <v>19</v>
      </c>
      <c r="N123" s="210" t="s">
        <v>43</v>
      </c>
      <c r="O123" s="82"/>
      <c r="P123" s="211">
        <f>O123*H123</f>
        <v>0</v>
      </c>
      <c r="Q123" s="211">
        <v>0.0022361999999999998</v>
      </c>
      <c r="R123" s="211">
        <f>Q123*H123</f>
        <v>0.038015399999999998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259</v>
      </c>
      <c r="AT123" s="213" t="s">
        <v>161</v>
      </c>
      <c r="AU123" s="213" t="s">
        <v>82</v>
      </c>
      <c r="AY123" s="15" t="s">
        <v>158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259</v>
      </c>
      <c r="BM123" s="213" t="s">
        <v>1251</v>
      </c>
    </row>
    <row r="124" s="2" customFormat="1">
      <c r="A124" s="36"/>
      <c r="B124" s="37"/>
      <c r="C124" s="38"/>
      <c r="D124" s="215" t="s">
        <v>168</v>
      </c>
      <c r="E124" s="38"/>
      <c r="F124" s="216" t="s">
        <v>1252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168</v>
      </c>
      <c r="AU124" s="15" t="s">
        <v>82</v>
      </c>
    </row>
    <row r="125" s="2" customFormat="1">
      <c r="A125" s="36"/>
      <c r="B125" s="37"/>
      <c r="C125" s="38"/>
      <c r="D125" s="220" t="s">
        <v>170</v>
      </c>
      <c r="E125" s="38"/>
      <c r="F125" s="221" t="s">
        <v>1253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170</v>
      </c>
      <c r="AU125" s="15" t="s">
        <v>82</v>
      </c>
    </row>
    <row r="126" s="2" customFormat="1" ht="16.5" customHeight="1">
      <c r="A126" s="36"/>
      <c r="B126" s="37"/>
      <c r="C126" s="202" t="s">
        <v>248</v>
      </c>
      <c r="D126" s="202" t="s">
        <v>161</v>
      </c>
      <c r="E126" s="203" t="s">
        <v>1254</v>
      </c>
      <c r="F126" s="204" t="s">
        <v>1255</v>
      </c>
      <c r="G126" s="205" t="s">
        <v>308</v>
      </c>
      <c r="H126" s="206">
        <v>12</v>
      </c>
      <c r="I126" s="207"/>
      <c r="J126" s="208">
        <f>ROUND(I126*H126,2)</f>
        <v>0</v>
      </c>
      <c r="K126" s="204" t="s">
        <v>165</v>
      </c>
      <c r="L126" s="42"/>
      <c r="M126" s="209" t="s">
        <v>19</v>
      </c>
      <c r="N126" s="210" t="s">
        <v>43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259</v>
      </c>
      <c r="AT126" s="213" t="s">
        <v>161</v>
      </c>
      <c r="AU126" s="213" t="s">
        <v>82</v>
      </c>
      <c r="AY126" s="15" t="s">
        <v>158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80</v>
      </c>
      <c r="BK126" s="214">
        <f>ROUND(I126*H126,2)</f>
        <v>0</v>
      </c>
      <c r="BL126" s="15" t="s">
        <v>259</v>
      </c>
      <c r="BM126" s="213" t="s">
        <v>1256</v>
      </c>
    </row>
    <row r="127" s="2" customFormat="1">
      <c r="A127" s="36"/>
      <c r="B127" s="37"/>
      <c r="C127" s="38"/>
      <c r="D127" s="215" t="s">
        <v>168</v>
      </c>
      <c r="E127" s="38"/>
      <c r="F127" s="216" t="s">
        <v>1257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168</v>
      </c>
      <c r="AU127" s="15" t="s">
        <v>82</v>
      </c>
    </row>
    <row r="128" s="2" customFormat="1">
      <c r="A128" s="36"/>
      <c r="B128" s="37"/>
      <c r="C128" s="38"/>
      <c r="D128" s="220" t="s">
        <v>170</v>
      </c>
      <c r="E128" s="38"/>
      <c r="F128" s="221" t="s">
        <v>1258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170</v>
      </c>
      <c r="AU128" s="15" t="s">
        <v>82</v>
      </c>
    </row>
    <row r="129" s="2" customFormat="1" ht="16.5" customHeight="1">
      <c r="A129" s="36"/>
      <c r="B129" s="37"/>
      <c r="C129" s="202" t="s">
        <v>8</v>
      </c>
      <c r="D129" s="202" t="s">
        <v>161</v>
      </c>
      <c r="E129" s="203" t="s">
        <v>1259</v>
      </c>
      <c r="F129" s="204" t="s">
        <v>1260</v>
      </c>
      <c r="G129" s="205" t="s">
        <v>308</v>
      </c>
      <c r="H129" s="206">
        <v>6</v>
      </c>
      <c r="I129" s="207"/>
      <c r="J129" s="208">
        <f>ROUND(I129*H129,2)</f>
        <v>0</v>
      </c>
      <c r="K129" s="204" t="s">
        <v>165</v>
      </c>
      <c r="L129" s="42"/>
      <c r="M129" s="209" t="s">
        <v>19</v>
      </c>
      <c r="N129" s="210" t="s">
        <v>43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259</v>
      </c>
      <c r="AT129" s="213" t="s">
        <v>161</v>
      </c>
      <c r="AU129" s="213" t="s">
        <v>82</v>
      </c>
      <c r="AY129" s="15" t="s">
        <v>158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80</v>
      </c>
      <c r="BK129" s="214">
        <f>ROUND(I129*H129,2)</f>
        <v>0</v>
      </c>
      <c r="BL129" s="15" t="s">
        <v>259</v>
      </c>
      <c r="BM129" s="213" t="s">
        <v>1261</v>
      </c>
    </row>
    <row r="130" s="2" customFormat="1">
      <c r="A130" s="36"/>
      <c r="B130" s="37"/>
      <c r="C130" s="38"/>
      <c r="D130" s="215" t="s">
        <v>168</v>
      </c>
      <c r="E130" s="38"/>
      <c r="F130" s="216" t="s">
        <v>1262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168</v>
      </c>
      <c r="AU130" s="15" t="s">
        <v>82</v>
      </c>
    </row>
    <row r="131" s="2" customFormat="1">
      <c r="A131" s="36"/>
      <c r="B131" s="37"/>
      <c r="C131" s="38"/>
      <c r="D131" s="220" t="s">
        <v>170</v>
      </c>
      <c r="E131" s="38"/>
      <c r="F131" s="221" t="s">
        <v>1263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170</v>
      </c>
      <c r="AU131" s="15" t="s">
        <v>82</v>
      </c>
    </row>
    <row r="132" s="2" customFormat="1" ht="16.5" customHeight="1">
      <c r="A132" s="36"/>
      <c r="B132" s="37"/>
      <c r="C132" s="202" t="s">
        <v>259</v>
      </c>
      <c r="D132" s="202" t="s">
        <v>161</v>
      </c>
      <c r="E132" s="203" t="s">
        <v>1264</v>
      </c>
      <c r="F132" s="204" t="s">
        <v>1265</v>
      </c>
      <c r="G132" s="205" t="s">
        <v>308</v>
      </c>
      <c r="H132" s="206">
        <v>12</v>
      </c>
      <c r="I132" s="207"/>
      <c r="J132" s="208">
        <f>ROUND(I132*H132,2)</f>
        <v>0</v>
      </c>
      <c r="K132" s="204" t="s">
        <v>165</v>
      </c>
      <c r="L132" s="42"/>
      <c r="M132" s="209" t="s">
        <v>19</v>
      </c>
      <c r="N132" s="210" t="s">
        <v>43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259</v>
      </c>
      <c r="AT132" s="213" t="s">
        <v>161</v>
      </c>
      <c r="AU132" s="213" t="s">
        <v>82</v>
      </c>
      <c r="AY132" s="15" t="s">
        <v>158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80</v>
      </c>
      <c r="BK132" s="214">
        <f>ROUND(I132*H132,2)</f>
        <v>0</v>
      </c>
      <c r="BL132" s="15" t="s">
        <v>259</v>
      </c>
      <c r="BM132" s="213" t="s">
        <v>1266</v>
      </c>
    </row>
    <row r="133" s="2" customFormat="1">
      <c r="A133" s="36"/>
      <c r="B133" s="37"/>
      <c r="C133" s="38"/>
      <c r="D133" s="215" t="s">
        <v>168</v>
      </c>
      <c r="E133" s="38"/>
      <c r="F133" s="216" t="s">
        <v>1267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168</v>
      </c>
      <c r="AU133" s="15" t="s">
        <v>82</v>
      </c>
    </row>
    <row r="134" s="2" customFormat="1">
      <c r="A134" s="36"/>
      <c r="B134" s="37"/>
      <c r="C134" s="38"/>
      <c r="D134" s="220" t="s">
        <v>170</v>
      </c>
      <c r="E134" s="38"/>
      <c r="F134" s="221" t="s">
        <v>1268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170</v>
      </c>
      <c r="AU134" s="15" t="s">
        <v>82</v>
      </c>
    </row>
    <row r="135" s="2" customFormat="1" ht="16.5" customHeight="1">
      <c r="A135" s="36"/>
      <c r="B135" s="37"/>
      <c r="C135" s="202" t="s">
        <v>265</v>
      </c>
      <c r="D135" s="202" t="s">
        <v>161</v>
      </c>
      <c r="E135" s="203" t="s">
        <v>1269</v>
      </c>
      <c r="F135" s="204" t="s">
        <v>1270</v>
      </c>
      <c r="G135" s="205" t="s">
        <v>308</v>
      </c>
      <c r="H135" s="206">
        <v>2</v>
      </c>
      <c r="I135" s="207"/>
      <c r="J135" s="208">
        <f>ROUND(I135*H135,2)</f>
        <v>0</v>
      </c>
      <c r="K135" s="204" t="s">
        <v>165</v>
      </c>
      <c r="L135" s="42"/>
      <c r="M135" s="209" t="s">
        <v>19</v>
      </c>
      <c r="N135" s="210" t="s">
        <v>43</v>
      </c>
      <c r="O135" s="82"/>
      <c r="P135" s="211">
        <f>O135*H135</f>
        <v>0</v>
      </c>
      <c r="Q135" s="211">
        <v>0.00089999999999999998</v>
      </c>
      <c r="R135" s="211">
        <f>Q135*H135</f>
        <v>0.0018</v>
      </c>
      <c r="S135" s="211">
        <v>0</v>
      </c>
      <c r="T135" s="21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259</v>
      </c>
      <c r="AT135" s="213" t="s">
        <v>161</v>
      </c>
      <c r="AU135" s="213" t="s">
        <v>82</v>
      </c>
      <c r="AY135" s="15" t="s">
        <v>158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80</v>
      </c>
      <c r="BK135" s="214">
        <f>ROUND(I135*H135,2)</f>
        <v>0</v>
      </c>
      <c r="BL135" s="15" t="s">
        <v>259</v>
      </c>
      <c r="BM135" s="213" t="s">
        <v>1271</v>
      </c>
    </row>
    <row r="136" s="2" customFormat="1">
      <c r="A136" s="36"/>
      <c r="B136" s="37"/>
      <c r="C136" s="38"/>
      <c r="D136" s="215" t="s">
        <v>168</v>
      </c>
      <c r="E136" s="38"/>
      <c r="F136" s="216" t="s">
        <v>1272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168</v>
      </c>
      <c r="AU136" s="15" t="s">
        <v>82</v>
      </c>
    </row>
    <row r="137" s="2" customFormat="1">
      <c r="A137" s="36"/>
      <c r="B137" s="37"/>
      <c r="C137" s="38"/>
      <c r="D137" s="220" t="s">
        <v>170</v>
      </c>
      <c r="E137" s="38"/>
      <c r="F137" s="221" t="s">
        <v>1273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170</v>
      </c>
      <c r="AU137" s="15" t="s">
        <v>82</v>
      </c>
    </row>
    <row r="138" s="2" customFormat="1" ht="16.5" customHeight="1">
      <c r="A138" s="36"/>
      <c r="B138" s="37"/>
      <c r="C138" s="202" t="s">
        <v>275</v>
      </c>
      <c r="D138" s="202" t="s">
        <v>161</v>
      </c>
      <c r="E138" s="203" t="s">
        <v>1274</v>
      </c>
      <c r="F138" s="204" t="s">
        <v>1275</v>
      </c>
      <c r="G138" s="205" t="s">
        <v>308</v>
      </c>
      <c r="H138" s="206">
        <v>1</v>
      </c>
      <c r="I138" s="207"/>
      <c r="J138" s="208">
        <f>ROUND(I138*H138,2)</f>
        <v>0</v>
      </c>
      <c r="K138" s="204" t="s">
        <v>165</v>
      </c>
      <c r="L138" s="42"/>
      <c r="M138" s="209" t="s">
        <v>19</v>
      </c>
      <c r="N138" s="210" t="s">
        <v>43</v>
      </c>
      <c r="O138" s="82"/>
      <c r="P138" s="211">
        <f>O138*H138</f>
        <v>0</v>
      </c>
      <c r="Q138" s="211">
        <v>0.00016124999999999999</v>
      </c>
      <c r="R138" s="211">
        <f>Q138*H138</f>
        <v>0.00016124999999999999</v>
      </c>
      <c r="S138" s="211">
        <v>0</v>
      </c>
      <c r="T138" s="21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259</v>
      </c>
      <c r="AT138" s="213" t="s">
        <v>161</v>
      </c>
      <c r="AU138" s="213" t="s">
        <v>82</v>
      </c>
      <c r="AY138" s="15" t="s">
        <v>158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80</v>
      </c>
      <c r="BK138" s="214">
        <f>ROUND(I138*H138,2)</f>
        <v>0</v>
      </c>
      <c r="BL138" s="15" t="s">
        <v>259</v>
      </c>
      <c r="BM138" s="213" t="s">
        <v>1276</v>
      </c>
    </row>
    <row r="139" s="2" customFormat="1">
      <c r="A139" s="36"/>
      <c r="B139" s="37"/>
      <c r="C139" s="38"/>
      <c r="D139" s="215" t="s">
        <v>168</v>
      </c>
      <c r="E139" s="38"/>
      <c r="F139" s="216" t="s">
        <v>1277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168</v>
      </c>
      <c r="AU139" s="15" t="s">
        <v>82</v>
      </c>
    </row>
    <row r="140" s="2" customFormat="1">
      <c r="A140" s="36"/>
      <c r="B140" s="37"/>
      <c r="C140" s="38"/>
      <c r="D140" s="220" t="s">
        <v>170</v>
      </c>
      <c r="E140" s="38"/>
      <c r="F140" s="221" t="s">
        <v>1278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170</v>
      </c>
      <c r="AU140" s="15" t="s">
        <v>82</v>
      </c>
    </row>
    <row r="141" s="2" customFormat="1" ht="16.5" customHeight="1">
      <c r="A141" s="36"/>
      <c r="B141" s="37"/>
      <c r="C141" s="202" t="s">
        <v>282</v>
      </c>
      <c r="D141" s="202" t="s">
        <v>161</v>
      </c>
      <c r="E141" s="203" t="s">
        <v>1279</v>
      </c>
      <c r="F141" s="204" t="s">
        <v>1280</v>
      </c>
      <c r="G141" s="205" t="s">
        <v>308</v>
      </c>
      <c r="H141" s="206">
        <v>2</v>
      </c>
      <c r="I141" s="207"/>
      <c r="J141" s="208">
        <f>ROUND(I141*H141,2)</f>
        <v>0</v>
      </c>
      <c r="K141" s="204" t="s">
        <v>165</v>
      </c>
      <c r="L141" s="42"/>
      <c r="M141" s="209" t="s">
        <v>19</v>
      </c>
      <c r="N141" s="210" t="s">
        <v>43</v>
      </c>
      <c r="O141" s="82"/>
      <c r="P141" s="211">
        <f>O141*H141</f>
        <v>0</v>
      </c>
      <c r="Q141" s="211">
        <v>0.00028499999999999999</v>
      </c>
      <c r="R141" s="211">
        <f>Q141*H141</f>
        <v>0.00056999999999999998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259</v>
      </c>
      <c r="AT141" s="213" t="s">
        <v>161</v>
      </c>
      <c r="AU141" s="213" t="s">
        <v>82</v>
      </c>
      <c r="AY141" s="15" t="s">
        <v>158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80</v>
      </c>
      <c r="BK141" s="214">
        <f>ROUND(I141*H141,2)</f>
        <v>0</v>
      </c>
      <c r="BL141" s="15" t="s">
        <v>259</v>
      </c>
      <c r="BM141" s="213" t="s">
        <v>1281</v>
      </c>
    </row>
    <row r="142" s="2" customFormat="1">
      <c r="A142" s="36"/>
      <c r="B142" s="37"/>
      <c r="C142" s="38"/>
      <c r="D142" s="215" t="s">
        <v>168</v>
      </c>
      <c r="E142" s="38"/>
      <c r="F142" s="216" t="s">
        <v>1282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168</v>
      </c>
      <c r="AU142" s="15" t="s">
        <v>82</v>
      </c>
    </row>
    <row r="143" s="2" customFormat="1">
      <c r="A143" s="36"/>
      <c r="B143" s="37"/>
      <c r="C143" s="38"/>
      <c r="D143" s="220" t="s">
        <v>170</v>
      </c>
      <c r="E143" s="38"/>
      <c r="F143" s="221" t="s">
        <v>1283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170</v>
      </c>
      <c r="AU143" s="15" t="s">
        <v>82</v>
      </c>
    </row>
    <row r="144" s="2" customFormat="1" ht="16.5" customHeight="1">
      <c r="A144" s="36"/>
      <c r="B144" s="37"/>
      <c r="C144" s="202" t="s">
        <v>288</v>
      </c>
      <c r="D144" s="202" t="s">
        <v>161</v>
      </c>
      <c r="E144" s="203" t="s">
        <v>1284</v>
      </c>
      <c r="F144" s="204" t="s">
        <v>1285</v>
      </c>
      <c r="G144" s="205" t="s">
        <v>308</v>
      </c>
      <c r="H144" s="206">
        <v>1</v>
      </c>
      <c r="I144" s="207"/>
      <c r="J144" s="208">
        <f>ROUND(I144*H144,2)</f>
        <v>0</v>
      </c>
      <c r="K144" s="204" t="s">
        <v>19</v>
      </c>
      <c r="L144" s="42"/>
      <c r="M144" s="209" t="s">
        <v>19</v>
      </c>
      <c r="N144" s="210" t="s">
        <v>43</v>
      </c>
      <c r="O144" s="82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3" t="s">
        <v>259</v>
      </c>
      <c r="AT144" s="213" t="s">
        <v>161</v>
      </c>
      <c r="AU144" s="213" t="s">
        <v>82</v>
      </c>
      <c r="AY144" s="15" t="s">
        <v>158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5" t="s">
        <v>80</v>
      </c>
      <c r="BK144" s="214">
        <f>ROUND(I144*H144,2)</f>
        <v>0</v>
      </c>
      <c r="BL144" s="15" t="s">
        <v>259</v>
      </c>
      <c r="BM144" s="213" t="s">
        <v>1286</v>
      </c>
    </row>
    <row r="145" s="2" customFormat="1">
      <c r="A145" s="36"/>
      <c r="B145" s="37"/>
      <c r="C145" s="38"/>
      <c r="D145" s="215" t="s">
        <v>168</v>
      </c>
      <c r="E145" s="38"/>
      <c r="F145" s="216" t="s">
        <v>1285</v>
      </c>
      <c r="G145" s="38"/>
      <c r="H145" s="38"/>
      <c r="I145" s="217"/>
      <c r="J145" s="38"/>
      <c r="K145" s="38"/>
      <c r="L145" s="42"/>
      <c r="M145" s="218"/>
      <c r="N145" s="219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168</v>
      </c>
      <c r="AU145" s="15" t="s">
        <v>82</v>
      </c>
    </row>
    <row r="146" s="2" customFormat="1" ht="16.5" customHeight="1">
      <c r="A146" s="36"/>
      <c r="B146" s="37"/>
      <c r="C146" s="202" t="s">
        <v>7</v>
      </c>
      <c r="D146" s="202" t="s">
        <v>161</v>
      </c>
      <c r="E146" s="203" t="s">
        <v>1287</v>
      </c>
      <c r="F146" s="204" t="s">
        <v>1288</v>
      </c>
      <c r="G146" s="205" t="s">
        <v>308</v>
      </c>
      <c r="H146" s="206">
        <v>4</v>
      </c>
      <c r="I146" s="207"/>
      <c r="J146" s="208">
        <f>ROUND(I146*H146,2)</f>
        <v>0</v>
      </c>
      <c r="K146" s="204" t="s">
        <v>165</v>
      </c>
      <c r="L146" s="42"/>
      <c r="M146" s="209" t="s">
        <v>19</v>
      </c>
      <c r="N146" s="210" t="s">
        <v>43</v>
      </c>
      <c r="O146" s="82"/>
      <c r="P146" s="211">
        <f>O146*H146</f>
        <v>0</v>
      </c>
      <c r="Q146" s="211">
        <v>0</v>
      </c>
      <c r="R146" s="211">
        <f>Q146*H146</f>
        <v>0</v>
      </c>
      <c r="S146" s="211">
        <v>0.027560000000000001</v>
      </c>
      <c r="T146" s="212">
        <f>S146*H146</f>
        <v>0.11024000000000001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3" t="s">
        <v>259</v>
      </c>
      <c r="AT146" s="213" t="s">
        <v>161</v>
      </c>
      <c r="AU146" s="213" t="s">
        <v>82</v>
      </c>
      <c r="AY146" s="15" t="s">
        <v>158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5" t="s">
        <v>80</v>
      </c>
      <c r="BK146" s="214">
        <f>ROUND(I146*H146,2)</f>
        <v>0</v>
      </c>
      <c r="BL146" s="15" t="s">
        <v>259</v>
      </c>
      <c r="BM146" s="213" t="s">
        <v>1289</v>
      </c>
    </row>
    <row r="147" s="2" customFormat="1">
      <c r="A147" s="36"/>
      <c r="B147" s="37"/>
      <c r="C147" s="38"/>
      <c r="D147" s="215" t="s">
        <v>168</v>
      </c>
      <c r="E147" s="38"/>
      <c r="F147" s="216" t="s">
        <v>1290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168</v>
      </c>
      <c r="AU147" s="15" t="s">
        <v>82</v>
      </c>
    </row>
    <row r="148" s="2" customFormat="1">
      <c r="A148" s="36"/>
      <c r="B148" s="37"/>
      <c r="C148" s="38"/>
      <c r="D148" s="220" t="s">
        <v>170</v>
      </c>
      <c r="E148" s="38"/>
      <c r="F148" s="221" t="s">
        <v>1291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170</v>
      </c>
      <c r="AU148" s="15" t="s">
        <v>82</v>
      </c>
    </row>
    <row r="149" s="2" customFormat="1" ht="16.5" customHeight="1">
      <c r="A149" s="36"/>
      <c r="B149" s="37"/>
      <c r="C149" s="202" t="s">
        <v>299</v>
      </c>
      <c r="D149" s="202" t="s">
        <v>161</v>
      </c>
      <c r="E149" s="203" t="s">
        <v>1292</v>
      </c>
      <c r="F149" s="204" t="s">
        <v>1293</v>
      </c>
      <c r="G149" s="205" t="s">
        <v>220</v>
      </c>
      <c r="H149" s="206">
        <v>0.52000000000000002</v>
      </c>
      <c r="I149" s="207"/>
      <c r="J149" s="208">
        <f>ROUND(I149*H149,2)</f>
        <v>0</v>
      </c>
      <c r="K149" s="204" t="s">
        <v>165</v>
      </c>
      <c r="L149" s="42"/>
      <c r="M149" s="209" t="s">
        <v>19</v>
      </c>
      <c r="N149" s="210" t="s">
        <v>43</v>
      </c>
      <c r="O149" s="8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3" t="s">
        <v>259</v>
      </c>
      <c r="AT149" s="213" t="s">
        <v>161</v>
      </c>
      <c r="AU149" s="213" t="s">
        <v>82</v>
      </c>
      <c r="AY149" s="15" t="s">
        <v>158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80</v>
      </c>
      <c r="BK149" s="214">
        <f>ROUND(I149*H149,2)</f>
        <v>0</v>
      </c>
      <c r="BL149" s="15" t="s">
        <v>259</v>
      </c>
      <c r="BM149" s="213" t="s">
        <v>1294</v>
      </c>
    </row>
    <row r="150" s="2" customFormat="1">
      <c r="A150" s="36"/>
      <c r="B150" s="37"/>
      <c r="C150" s="38"/>
      <c r="D150" s="215" t="s">
        <v>168</v>
      </c>
      <c r="E150" s="38"/>
      <c r="F150" s="216" t="s">
        <v>1295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168</v>
      </c>
      <c r="AU150" s="15" t="s">
        <v>82</v>
      </c>
    </row>
    <row r="151" s="2" customFormat="1">
      <c r="A151" s="36"/>
      <c r="B151" s="37"/>
      <c r="C151" s="38"/>
      <c r="D151" s="220" t="s">
        <v>170</v>
      </c>
      <c r="E151" s="38"/>
      <c r="F151" s="221" t="s">
        <v>1296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170</v>
      </c>
      <c r="AU151" s="15" t="s">
        <v>82</v>
      </c>
    </row>
    <row r="152" s="2" customFormat="1" ht="16.5" customHeight="1">
      <c r="A152" s="36"/>
      <c r="B152" s="37"/>
      <c r="C152" s="202" t="s">
        <v>305</v>
      </c>
      <c r="D152" s="202" t="s">
        <v>161</v>
      </c>
      <c r="E152" s="203" t="s">
        <v>1297</v>
      </c>
      <c r="F152" s="204" t="s">
        <v>1298</v>
      </c>
      <c r="G152" s="205" t="s">
        <v>443</v>
      </c>
      <c r="H152" s="206">
        <v>74</v>
      </c>
      <c r="I152" s="207"/>
      <c r="J152" s="208">
        <f>ROUND(I152*H152,2)</f>
        <v>0</v>
      </c>
      <c r="K152" s="204" t="s">
        <v>165</v>
      </c>
      <c r="L152" s="42"/>
      <c r="M152" s="209" t="s">
        <v>19</v>
      </c>
      <c r="N152" s="210" t="s">
        <v>43</v>
      </c>
      <c r="O152" s="82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3" t="s">
        <v>259</v>
      </c>
      <c r="AT152" s="213" t="s">
        <v>161</v>
      </c>
      <c r="AU152" s="213" t="s">
        <v>82</v>
      </c>
      <c r="AY152" s="15" t="s">
        <v>158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80</v>
      </c>
      <c r="BK152" s="214">
        <f>ROUND(I152*H152,2)</f>
        <v>0</v>
      </c>
      <c r="BL152" s="15" t="s">
        <v>259</v>
      </c>
      <c r="BM152" s="213" t="s">
        <v>1299</v>
      </c>
    </row>
    <row r="153" s="2" customFormat="1">
      <c r="A153" s="36"/>
      <c r="B153" s="37"/>
      <c r="C153" s="38"/>
      <c r="D153" s="215" t="s">
        <v>168</v>
      </c>
      <c r="E153" s="38"/>
      <c r="F153" s="216" t="s">
        <v>1300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168</v>
      </c>
      <c r="AU153" s="15" t="s">
        <v>82</v>
      </c>
    </row>
    <row r="154" s="2" customFormat="1">
      <c r="A154" s="36"/>
      <c r="B154" s="37"/>
      <c r="C154" s="38"/>
      <c r="D154" s="220" t="s">
        <v>170</v>
      </c>
      <c r="E154" s="38"/>
      <c r="F154" s="221" t="s">
        <v>1301</v>
      </c>
      <c r="G154" s="38"/>
      <c r="H154" s="38"/>
      <c r="I154" s="217"/>
      <c r="J154" s="38"/>
      <c r="K154" s="38"/>
      <c r="L154" s="42"/>
      <c r="M154" s="218"/>
      <c r="N154" s="219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170</v>
      </c>
      <c r="AU154" s="15" t="s">
        <v>82</v>
      </c>
    </row>
    <row r="155" s="2" customFormat="1" ht="16.5" customHeight="1">
      <c r="A155" s="36"/>
      <c r="B155" s="37"/>
      <c r="C155" s="202" t="s">
        <v>312</v>
      </c>
      <c r="D155" s="202" t="s">
        <v>161</v>
      </c>
      <c r="E155" s="203" t="s">
        <v>1302</v>
      </c>
      <c r="F155" s="204" t="s">
        <v>1303</v>
      </c>
      <c r="G155" s="205" t="s">
        <v>1304</v>
      </c>
      <c r="H155" s="236"/>
      <c r="I155" s="207"/>
      <c r="J155" s="208">
        <f>ROUND(I155*H155,2)</f>
        <v>0</v>
      </c>
      <c r="K155" s="204" t="s">
        <v>165</v>
      </c>
      <c r="L155" s="42"/>
      <c r="M155" s="209" t="s">
        <v>19</v>
      </c>
      <c r="N155" s="210" t="s">
        <v>43</v>
      </c>
      <c r="O155" s="82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259</v>
      </c>
      <c r="AT155" s="213" t="s">
        <v>161</v>
      </c>
      <c r="AU155" s="213" t="s">
        <v>82</v>
      </c>
      <c r="AY155" s="15" t="s">
        <v>158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80</v>
      </c>
      <c r="BK155" s="214">
        <f>ROUND(I155*H155,2)</f>
        <v>0</v>
      </c>
      <c r="BL155" s="15" t="s">
        <v>259</v>
      </c>
      <c r="BM155" s="213" t="s">
        <v>1305</v>
      </c>
    </row>
    <row r="156" s="2" customFormat="1">
      <c r="A156" s="36"/>
      <c r="B156" s="37"/>
      <c r="C156" s="38"/>
      <c r="D156" s="215" t="s">
        <v>168</v>
      </c>
      <c r="E156" s="38"/>
      <c r="F156" s="216" t="s">
        <v>1306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168</v>
      </c>
      <c r="AU156" s="15" t="s">
        <v>82</v>
      </c>
    </row>
    <row r="157" s="2" customFormat="1">
      <c r="A157" s="36"/>
      <c r="B157" s="37"/>
      <c r="C157" s="38"/>
      <c r="D157" s="220" t="s">
        <v>170</v>
      </c>
      <c r="E157" s="38"/>
      <c r="F157" s="221" t="s">
        <v>1307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170</v>
      </c>
      <c r="AU157" s="15" t="s">
        <v>82</v>
      </c>
    </row>
    <row r="158" s="12" customFormat="1" ht="22.8" customHeight="1">
      <c r="A158" s="12"/>
      <c r="B158" s="186"/>
      <c r="C158" s="187"/>
      <c r="D158" s="188" t="s">
        <v>71</v>
      </c>
      <c r="E158" s="200" t="s">
        <v>1308</v>
      </c>
      <c r="F158" s="200" t="s">
        <v>1309</v>
      </c>
      <c r="G158" s="187"/>
      <c r="H158" s="187"/>
      <c r="I158" s="190"/>
      <c r="J158" s="201">
        <f>BK158</f>
        <v>0</v>
      </c>
      <c r="K158" s="187"/>
      <c r="L158" s="192"/>
      <c r="M158" s="193"/>
      <c r="N158" s="194"/>
      <c r="O158" s="194"/>
      <c r="P158" s="195">
        <f>SUM(P159:P220)</f>
        <v>0</v>
      </c>
      <c r="Q158" s="194"/>
      <c r="R158" s="195">
        <f>SUM(R159:R220)</f>
        <v>0.14251382950000002</v>
      </c>
      <c r="S158" s="194"/>
      <c r="T158" s="196">
        <f>SUM(T159:T220)</f>
        <v>0.019599999999999999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7" t="s">
        <v>80</v>
      </c>
      <c r="AT158" s="198" t="s">
        <v>71</v>
      </c>
      <c r="AU158" s="198" t="s">
        <v>80</v>
      </c>
      <c r="AY158" s="197" t="s">
        <v>158</v>
      </c>
      <c r="BK158" s="199">
        <f>SUM(BK159:BK220)</f>
        <v>0</v>
      </c>
    </row>
    <row r="159" s="2" customFormat="1" ht="16.5" customHeight="1">
      <c r="A159" s="36"/>
      <c r="B159" s="37"/>
      <c r="C159" s="202" t="s">
        <v>318</v>
      </c>
      <c r="D159" s="202" t="s">
        <v>161</v>
      </c>
      <c r="E159" s="203" t="s">
        <v>1310</v>
      </c>
      <c r="F159" s="204" t="s">
        <v>1311</v>
      </c>
      <c r="G159" s="205" t="s">
        <v>443</v>
      </c>
      <c r="H159" s="206">
        <v>8</v>
      </c>
      <c r="I159" s="207"/>
      <c r="J159" s="208">
        <f>ROUND(I159*H159,2)</f>
        <v>0</v>
      </c>
      <c r="K159" s="204" t="s">
        <v>165</v>
      </c>
      <c r="L159" s="42"/>
      <c r="M159" s="209" t="s">
        <v>19</v>
      </c>
      <c r="N159" s="210" t="s">
        <v>43</v>
      </c>
      <c r="O159" s="82"/>
      <c r="P159" s="211">
        <f>O159*H159</f>
        <v>0</v>
      </c>
      <c r="Q159" s="211">
        <v>0.000976972</v>
      </c>
      <c r="R159" s="211">
        <f>Q159*H159</f>
        <v>0.007815776</v>
      </c>
      <c r="S159" s="211">
        <v>0</v>
      </c>
      <c r="T159" s="21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3" t="s">
        <v>259</v>
      </c>
      <c r="AT159" s="213" t="s">
        <v>161</v>
      </c>
      <c r="AU159" s="213" t="s">
        <v>82</v>
      </c>
      <c r="AY159" s="15" t="s">
        <v>158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80</v>
      </c>
      <c r="BK159" s="214">
        <f>ROUND(I159*H159,2)</f>
        <v>0</v>
      </c>
      <c r="BL159" s="15" t="s">
        <v>259</v>
      </c>
      <c r="BM159" s="213" t="s">
        <v>1312</v>
      </c>
    </row>
    <row r="160" s="2" customFormat="1">
      <c r="A160" s="36"/>
      <c r="B160" s="37"/>
      <c r="C160" s="38"/>
      <c r="D160" s="215" t="s">
        <v>168</v>
      </c>
      <c r="E160" s="38"/>
      <c r="F160" s="216" t="s">
        <v>1313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168</v>
      </c>
      <c r="AU160" s="15" t="s">
        <v>82</v>
      </c>
    </row>
    <row r="161" s="2" customFormat="1">
      <c r="A161" s="36"/>
      <c r="B161" s="37"/>
      <c r="C161" s="38"/>
      <c r="D161" s="220" t="s">
        <v>170</v>
      </c>
      <c r="E161" s="38"/>
      <c r="F161" s="221" t="s">
        <v>1314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170</v>
      </c>
      <c r="AU161" s="15" t="s">
        <v>82</v>
      </c>
    </row>
    <row r="162" s="2" customFormat="1" ht="16.5" customHeight="1">
      <c r="A162" s="36"/>
      <c r="B162" s="37"/>
      <c r="C162" s="202" t="s">
        <v>323</v>
      </c>
      <c r="D162" s="202" t="s">
        <v>161</v>
      </c>
      <c r="E162" s="203" t="s">
        <v>1315</v>
      </c>
      <c r="F162" s="204" t="s">
        <v>1316</v>
      </c>
      <c r="G162" s="205" t="s">
        <v>443</v>
      </c>
      <c r="H162" s="206">
        <v>19</v>
      </c>
      <c r="I162" s="207"/>
      <c r="J162" s="208">
        <f>ROUND(I162*H162,2)</f>
        <v>0</v>
      </c>
      <c r="K162" s="204" t="s">
        <v>165</v>
      </c>
      <c r="L162" s="42"/>
      <c r="M162" s="209" t="s">
        <v>19</v>
      </c>
      <c r="N162" s="210" t="s">
        <v>43</v>
      </c>
      <c r="O162" s="82"/>
      <c r="P162" s="211">
        <f>O162*H162</f>
        <v>0</v>
      </c>
      <c r="Q162" s="211">
        <v>0.0012616000000000001</v>
      </c>
      <c r="R162" s="211">
        <f>Q162*H162</f>
        <v>0.023970400000000003</v>
      </c>
      <c r="S162" s="211">
        <v>0</v>
      </c>
      <c r="T162" s="21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259</v>
      </c>
      <c r="AT162" s="213" t="s">
        <v>161</v>
      </c>
      <c r="AU162" s="213" t="s">
        <v>82</v>
      </c>
      <c r="AY162" s="15" t="s">
        <v>158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80</v>
      </c>
      <c r="BK162" s="214">
        <f>ROUND(I162*H162,2)</f>
        <v>0</v>
      </c>
      <c r="BL162" s="15" t="s">
        <v>259</v>
      </c>
      <c r="BM162" s="213" t="s">
        <v>1317</v>
      </c>
    </row>
    <row r="163" s="2" customFormat="1">
      <c r="A163" s="36"/>
      <c r="B163" s="37"/>
      <c r="C163" s="38"/>
      <c r="D163" s="215" t="s">
        <v>168</v>
      </c>
      <c r="E163" s="38"/>
      <c r="F163" s="216" t="s">
        <v>1318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168</v>
      </c>
      <c r="AU163" s="15" t="s">
        <v>82</v>
      </c>
    </row>
    <row r="164" s="2" customFormat="1">
      <c r="A164" s="36"/>
      <c r="B164" s="37"/>
      <c r="C164" s="38"/>
      <c r="D164" s="220" t="s">
        <v>170</v>
      </c>
      <c r="E164" s="38"/>
      <c r="F164" s="221" t="s">
        <v>1319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170</v>
      </c>
      <c r="AU164" s="15" t="s">
        <v>82</v>
      </c>
    </row>
    <row r="165" s="2" customFormat="1" ht="16.5" customHeight="1">
      <c r="A165" s="36"/>
      <c r="B165" s="37"/>
      <c r="C165" s="202" t="s">
        <v>329</v>
      </c>
      <c r="D165" s="202" t="s">
        <v>161</v>
      </c>
      <c r="E165" s="203" t="s">
        <v>1320</v>
      </c>
      <c r="F165" s="204" t="s">
        <v>1321</v>
      </c>
      <c r="G165" s="205" t="s">
        <v>443</v>
      </c>
      <c r="H165" s="206">
        <v>6</v>
      </c>
      <c r="I165" s="207"/>
      <c r="J165" s="208">
        <f>ROUND(I165*H165,2)</f>
        <v>0</v>
      </c>
      <c r="K165" s="204" t="s">
        <v>165</v>
      </c>
      <c r="L165" s="42"/>
      <c r="M165" s="209" t="s">
        <v>19</v>
      </c>
      <c r="N165" s="210" t="s">
        <v>43</v>
      </c>
      <c r="O165" s="82"/>
      <c r="P165" s="211">
        <f>O165*H165</f>
        <v>0</v>
      </c>
      <c r="Q165" s="211">
        <v>0.001525808</v>
      </c>
      <c r="R165" s="211">
        <f>Q165*H165</f>
        <v>0.0091548480000000002</v>
      </c>
      <c r="S165" s="211">
        <v>0</v>
      </c>
      <c r="T165" s="21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3" t="s">
        <v>259</v>
      </c>
      <c r="AT165" s="213" t="s">
        <v>161</v>
      </c>
      <c r="AU165" s="213" t="s">
        <v>82</v>
      </c>
      <c r="AY165" s="15" t="s">
        <v>158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80</v>
      </c>
      <c r="BK165" s="214">
        <f>ROUND(I165*H165,2)</f>
        <v>0</v>
      </c>
      <c r="BL165" s="15" t="s">
        <v>259</v>
      </c>
      <c r="BM165" s="213" t="s">
        <v>1322</v>
      </c>
    </row>
    <row r="166" s="2" customFormat="1">
      <c r="A166" s="36"/>
      <c r="B166" s="37"/>
      <c r="C166" s="38"/>
      <c r="D166" s="215" t="s">
        <v>168</v>
      </c>
      <c r="E166" s="38"/>
      <c r="F166" s="216" t="s">
        <v>1323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168</v>
      </c>
      <c r="AU166" s="15" t="s">
        <v>82</v>
      </c>
    </row>
    <row r="167" s="2" customFormat="1">
      <c r="A167" s="36"/>
      <c r="B167" s="37"/>
      <c r="C167" s="38"/>
      <c r="D167" s="220" t="s">
        <v>170</v>
      </c>
      <c r="E167" s="38"/>
      <c r="F167" s="221" t="s">
        <v>1324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170</v>
      </c>
      <c r="AU167" s="15" t="s">
        <v>82</v>
      </c>
    </row>
    <row r="168" s="2" customFormat="1" ht="16.5" customHeight="1">
      <c r="A168" s="36"/>
      <c r="B168" s="37"/>
      <c r="C168" s="202" t="s">
        <v>335</v>
      </c>
      <c r="D168" s="202" t="s">
        <v>161</v>
      </c>
      <c r="E168" s="203" t="s">
        <v>1325</v>
      </c>
      <c r="F168" s="204" t="s">
        <v>1326</v>
      </c>
      <c r="G168" s="205" t="s">
        <v>443</v>
      </c>
      <c r="H168" s="206">
        <v>15</v>
      </c>
      <c r="I168" s="207"/>
      <c r="J168" s="208">
        <f>ROUND(I168*H168,2)</f>
        <v>0</v>
      </c>
      <c r="K168" s="204" t="s">
        <v>165</v>
      </c>
      <c r="L168" s="42"/>
      <c r="M168" s="209" t="s">
        <v>19</v>
      </c>
      <c r="N168" s="210" t="s">
        <v>43</v>
      </c>
      <c r="O168" s="82"/>
      <c r="P168" s="211">
        <f>O168*H168</f>
        <v>0</v>
      </c>
      <c r="Q168" s="211">
        <v>0.00072900000000000005</v>
      </c>
      <c r="R168" s="211">
        <f>Q168*H168</f>
        <v>0.010935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259</v>
      </c>
      <c r="AT168" s="213" t="s">
        <v>161</v>
      </c>
      <c r="AU168" s="213" t="s">
        <v>82</v>
      </c>
      <c r="AY168" s="15" t="s">
        <v>158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80</v>
      </c>
      <c r="BK168" s="214">
        <f>ROUND(I168*H168,2)</f>
        <v>0</v>
      </c>
      <c r="BL168" s="15" t="s">
        <v>259</v>
      </c>
      <c r="BM168" s="213" t="s">
        <v>1327</v>
      </c>
    </row>
    <row r="169" s="2" customFormat="1">
      <c r="A169" s="36"/>
      <c r="B169" s="37"/>
      <c r="C169" s="38"/>
      <c r="D169" s="215" t="s">
        <v>168</v>
      </c>
      <c r="E169" s="38"/>
      <c r="F169" s="216" t="s">
        <v>1328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168</v>
      </c>
      <c r="AU169" s="15" t="s">
        <v>82</v>
      </c>
    </row>
    <row r="170" s="2" customFormat="1">
      <c r="A170" s="36"/>
      <c r="B170" s="37"/>
      <c r="C170" s="38"/>
      <c r="D170" s="220" t="s">
        <v>170</v>
      </c>
      <c r="E170" s="38"/>
      <c r="F170" s="221" t="s">
        <v>1329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170</v>
      </c>
      <c r="AU170" s="15" t="s">
        <v>82</v>
      </c>
    </row>
    <row r="171" s="2" customFormat="1" ht="16.5" customHeight="1">
      <c r="A171" s="36"/>
      <c r="B171" s="37"/>
      <c r="C171" s="202" t="s">
        <v>343</v>
      </c>
      <c r="D171" s="202" t="s">
        <v>161</v>
      </c>
      <c r="E171" s="203" t="s">
        <v>1330</v>
      </c>
      <c r="F171" s="204" t="s">
        <v>1331</v>
      </c>
      <c r="G171" s="205" t="s">
        <v>443</v>
      </c>
      <c r="H171" s="206">
        <v>30</v>
      </c>
      <c r="I171" s="207"/>
      <c r="J171" s="208">
        <f>ROUND(I171*H171,2)</f>
        <v>0</v>
      </c>
      <c r="K171" s="204" t="s">
        <v>165</v>
      </c>
      <c r="L171" s="42"/>
      <c r="M171" s="209" t="s">
        <v>19</v>
      </c>
      <c r="N171" s="210" t="s">
        <v>43</v>
      </c>
      <c r="O171" s="82"/>
      <c r="P171" s="211">
        <f>O171*H171</f>
        <v>0</v>
      </c>
      <c r="Q171" s="211">
        <v>0.00098400000000000007</v>
      </c>
      <c r="R171" s="211">
        <f>Q171*H171</f>
        <v>0.029520000000000001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259</v>
      </c>
      <c r="AT171" s="213" t="s">
        <v>161</v>
      </c>
      <c r="AU171" s="213" t="s">
        <v>82</v>
      </c>
      <c r="AY171" s="15" t="s">
        <v>158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259</v>
      </c>
      <c r="BM171" s="213" t="s">
        <v>1332</v>
      </c>
    </row>
    <row r="172" s="2" customFormat="1">
      <c r="A172" s="36"/>
      <c r="B172" s="37"/>
      <c r="C172" s="38"/>
      <c r="D172" s="215" t="s">
        <v>168</v>
      </c>
      <c r="E172" s="38"/>
      <c r="F172" s="216" t="s">
        <v>1333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168</v>
      </c>
      <c r="AU172" s="15" t="s">
        <v>82</v>
      </c>
    </row>
    <row r="173" s="2" customFormat="1">
      <c r="A173" s="36"/>
      <c r="B173" s="37"/>
      <c r="C173" s="38"/>
      <c r="D173" s="220" t="s">
        <v>170</v>
      </c>
      <c r="E173" s="38"/>
      <c r="F173" s="221" t="s">
        <v>1334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170</v>
      </c>
      <c r="AU173" s="15" t="s">
        <v>82</v>
      </c>
    </row>
    <row r="174" s="2" customFormat="1" ht="16.5" customHeight="1">
      <c r="A174" s="36"/>
      <c r="B174" s="37"/>
      <c r="C174" s="202" t="s">
        <v>582</v>
      </c>
      <c r="D174" s="202" t="s">
        <v>161</v>
      </c>
      <c r="E174" s="203" t="s">
        <v>1335</v>
      </c>
      <c r="F174" s="204" t="s">
        <v>1336</v>
      </c>
      <c r="G174" s="205" t="s">
        <v>443</v>
      </c>
      <c r="H174" s="206">
        <v>15</v>
      </c>
      <c r="I174" s="207"/>
      <c r="J174" s="208">
        <f>ROUND(I174*H174,2)</f>
        <v>0</v>
      </c>
      <c r="K174" s="204" t="s">
        <v>165</v>
      </c>
      <c r="L174" s="42"/>
      <c r="M174" s="209" t="s">
        <v>19</v>
      </c>
      <c r="N174" s="210" t="s">
        <v>43</v>
      </c>
      <c r="O174" s="82"/>
      <c r="P174" s="211">
        <f>O174*H174</f>
        <v>0</v>
      </c>
      <c r="Q174" s="211">
        <v>0.001297</v>
      </c>
      <c r="R174" s="211">
        <f>Q174*H174</f>
        <v>0.019455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259</v>
      </c>
      <c r="AT174" s="213" t="s">
        <v>161</v>
      </c>
      <c r="AU174" s="213" t="s">
        <v>82</v>
      </c>
      <c r="AY174" s="15" t="s">
        <v>158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80</v>
      </c>
      <c r="BK174" s="214">
        <f>ROUND(I174*H174,2)</f>
        <v>0</v>
      </c>
      <c r="BL174" s="15" t="s">
        <v>259</v>
      </c>
      <c r="BM174" s="213" t="s">
        <v>1337</v>
      </c>
    </row>
    <row r="175" s="2" customFormat="1">
      <c r="A175" s="36"/>
      <c r="B175" s="37"/>
      <c r="C175" s="38"/>
      <c r="D175" s="215" t="s">
        <v>168</v>
      </c>
      <c r="E175" s="38"/>
      <c r="F175" s="216" t="s">
        <v>1338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168</v>
      </c>
      <c r="AU175" s="15" t="s">
        <v>82</v>
      </c>
    </row>
    <row r="176" s="2" customFormat="1">
      <c r="A176" s="36"/>
      <c r="B176" s="37"/>
      <c r="C176" s="38"/>
      <c r="D176" s="220" t="s">
        <v>170</v>
      </c>
      <c r="E176" s="38"/>
      <c r="F176" s="221" t="s">
        <v>1339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170</v>
      </c>
      <c r="AU176" s="15" t="s">
        <v>82</v>
      </c>
    </row>
    <row r="177" s="2" customFormat="1" ht="21.75" customHeight="1">
      <c r="A177" s="36"/>
      <c r="B177" s="37"/>
      <c r="C177" s="202" t="s">
        <v>587</v>
      </c>
      <c r="D177" s="202" t="s">
        <v>161</v>
      </c>
      <c r="E177" s="203" t="s">
        <v>1340</v>
      </c>
      <c r="F177" s="204" t="s">
        <v>1341</v>
      </c>
      <c r="G177" s="205" t="s">
        <v>443</v>
      </c>
      <c r="H177" s="206">
        <v>23</v>
      </c>
      <c r="I177" s="207"/>
      <c r="J177" s="208">
        <f>ROUND(I177*H177,2)</f>
        <v>0</v>
      </c>
      <c r="K177" s="204" t="s">
        <v>165</v>
      </c>
      <c r="L177" s="42"/>
      <c r="M177" s="209" t="s">
        <v>19</v>
      </c>
      <c r="N177" s="210" t="s">
        <v>43</v>
      </c>
      <c r="O177" s="82"/>
      <c r="P177" s="211">
        <f>O177*H177</f>
        <v>0</v>
      </c>
      <c r="Q177" s="211">
        <v>0.00012156</v>
      </c>
      <c r="R177" s="211">
        <f>Q177*H177</f>
        <v>0.0027958799999999997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259</v>
      </c>
      <c r="AT177" s="213" t="s">
        <v>161</v>
      </c>
      <c r="AU177" s="213" t="s">
        <v>82</v>
      </c>
      <c r="AY177" s="15" t="s">
        <v>158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80</v>
      </c>
      <c r="BK177" s="214">
        <f>ROUND(I177*H177,2)</f>
        <v>0</v>
      </c>
      <c r="BL177" s="15" t="s">
        <v>259</v>
      </c>
      <c r="BM177" s="213" t="s">
        <v>1342</v>
      </c>
    </row>
    <row r="178" s="2" customFormat="1">
      <c r="A178" s="36"/>
      <c r="B178" s="37"/>
      <c r="C178" s="38"/>
      <c r="D178" s="215" t="s">
        <v>168</v>
      </c>
      <c r="E178" s="38"/>
      <c r="F178" s="216" t="s">
        <v>1343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168</v>
      </c>
      <c r="AU178" s="15" t="s">
        <v>82</v>
      </c>
    </row>
    <row r="179" s="2" customFormat="1">
      <c r="A179" s="36"/>
      <c r="B179" s="37"/>
      <c r="C179" s="38"/>
      <c r="D179" s="220" t="s">
        <v>170</v>
      </c>
      <c r="E179" s="38"/>
      <c r="F179" s="221" t="s">
        <v>1344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170</v>
      </c>
      <c r="AU179" s="15" t="s">
        <v>82</v>
      </c>
    </row>
    <row r="180" s="2" customFormat="1" ht="24.15" customHeight="1">
      <c r="A180" s="36"/>
      <c r="B180" s="37"/>
      <c r="C180" s="202" t="s">
        <v>570</v>
      </c>
      <c r="D180" s="202" t="s">
        <v>161</v>
      </c>
      <c r="E180" s="203" t="s">
        <v>1345</v>
      </c>
      <c r="F180" s="204" t="s">
        <v>1346</v>
      </c>
      <c r="G180" s="205" t="s">
        <v>443</v>
      </c>
      <c r="H180" s="206">
        <v>70</v>
      </c>
      <c r="I180" s="207"/>
      <c r="J180" s="208">
        <f>ROUND(I180*H180,2)</f>
        <v>0</v>
      </c>
      <c r="K180" s="204" t="s">
        <v>165</v>
      </c>
      <c r="L180" s="42"/>
      <c r="M180" s="209" t="s">
        <v>19</v>
      </c>
      <c r="N180" s="210" t="s">
        <v>43</v>
      </c>
      <c r="O180" s="82"/>
      <c r="P180" s="211">
        <f>O180*H180</f>
        <v>0</v>
      </c>
      <c r="Q180" s="211">
        <v>0.00016312</v>
      </c>
      <c r="R180" s="211">
        <f>Q180*H180</f>
        <v>0.0114184</v>
      </c>
      <c r="S180" s="211">
        <v>0</v>
      </c>
      <c r="T180" s="21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3" t="s">
        <v>259</v>
      </c>
      <c r="AT180" s="213" t="s">
        <v>161</v>
      </c>
      <c r="AU180" s="213" t="s">
        <v>82</v>
      </c>
      <c r="AY180" s="15" t="s">
        <v>158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80</v>
      </c>
      <c r="BK180" s="214">
        <f>ROUND(I180*H180,2)</f>
        <v>0</v>
      </c>
      <c r="BL180" s="15" t="s">
        <v>259</v>
      </c>
      <c r="BM180" s="213" t="s">
        <v>1347</v>
      </c>
    </row>
    <row r="181" s="2" customFormat="1">
      <c r="A181" s="36"/>
      <c r="B181" s="37"/>
      <c r="C181" s="38"/>
      <c r="D181" s="215" t="s">
        <v>168</v>
      </c>
      <c r="E181" s="38"/>
      <c r="F181" s="216" t="s">
        <v>1348</v>
      </c>
      <c r="G181" s="38"/>
      <c r="H181" s="38"/>
      <c r="I181" s="217"/>
      <c r="J181" s="38"/>
      <c r="K181" s="38"/>
      <c r="L181" s="42"/>
      <c r="M181" s="218"/>
      <c r="N181" s="219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168</v>
      </c>
      <c r="AU181" s="15" t="s">
        <v>82</v>
      </c>
    </row>
    <row r="182" s="2" customFormat="1">
      <c r="A182" s="36"/>
      <c r="B182" s="37"/>
      <c r="C182" s="38"/>
      <c r="D182" s="220" t="s">
        <v>170</v>
      </c>
      <c r="E182" s="38"/>
      <c r="F182" s="221" t="s">
        <v>1349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170</v>
      </c>
      <c r="AU182" s="15" t="s">
        <v>82</v>
      </c>
    </row>
    <row r="183" s="2" customFormat="1" ht="16.5" customHeight="1">
      <c r="A183" s="36"/>
      <c r="B183" s="37"/>
      <c r="C183" s="202" t="s">
        <v>592</v>
      </c>
      <c r="D183" s="202" t="s">
        <v>161</v>
      </c>
      <c r="E183" s="203" t="s">
        <v>1350</v>
      </c>
      <c r="F183" s="204" t="s">
        <v>1351</v>
      </c>
      <c r="G183" s="205" t="s">
        <v>443</v>
      </c>
      <c r="H183" s="206">
        <v>70</v>
      </c>
      <c r="I183" s="207"/>
      <c r="J183" s="208">
        <f>ROUND(I183*H183,2)</f>
        <v>0</v>
      </c>
      <c r="K183" s="204" t="s">
        <v>165</v>
      </c>
      <c r="L183" s="42"/>
      <c r="M183" s="209" t="s">
        <v>19</v>
      </c>
      <c r="N183" s="210" t="s">
        <v>43</v>
      </c>
      <c r="O183" s="82"/>
      <c r="P183" s="211">
        <f>O183*H183</f>
        <v>0</v>
      </c>
      <c r="Q183" s="211">
        <v>0</v>
      </c>
      <c r="R183" s="211">
        <f>Q183*H183</f>
        <v>0</v>
      </c>
      <c r="S183" s="211">
        <v>0.00027999999999999998</v>
      </c>
      <c r="T183" s="212">
        <f>S183*H183</f>
        <v>0.019599999999999999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3" t="s">
        <v>259</v>
      </c>
      <c r="AT183" s="213" t="s">
        <v>161</v>
      </c>
      <c r="AU183" s="213" t="s">
        <v>82</v>
      </c>
      <c r="AY183" s="15" t="s">
        <v>158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80</v>
      </c>
      <c r="BK183" s="214">
        <f>ROUND(I183*H183,2)</f>
        <v>0</v>
      </c>
      <c r="BL183" s="15" t="s">
        <v>259</v>
      </c>
      <c r="BM183" s="213" t="s">
        <v>1352</v>
      </c>
    </row>
    <row r="184" s="2" customFormat="1">
      <c r="A184" s="36"/>
      <c r="B184" s="37"/>
      <c r="C184" s="38"/>
      <c r="D184" s="215" t="s">
        <v>168</v>
      </c>
      <c r="E184" s="38"/>
      <c r="F184" s="216" t="s">
        <v>1353</v>
      </c>
      <c r="G184" s="38"/>
      <c r="H184" s="38"/>
      <c r="I184" s="217"/>
      <c r="J184" s="38"/>
      <c r="K184" s="38"/>
      <c r="L184" s="42"/>
      <c r="M184" s="218"/>
      <c r="N184" s="219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168</v>
      </c>
      <c r="AU184" s="15" t="s">
        <v>82</v>
      </c>
    </row>
    <row r="185" s="2" customFormat="1">
      <c r="A185" s="36"/>
      <c r="B185" s="37"/>
      <c r="C185" s="38"/>
      <c r="D185" s="220" t="s">
        <v>170</v>
      </c>
      <c r="E185" s="38"/>
      <c r="F185" s="221" t="s">
        <v>1354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170</v>
      </c>
      <c r="AU185" s="15" t="s">
        <v>82</v>
      </c>
    </row>
    <row r="186" s="2" customFormat="1" ht="16.5" customHeight="1">
      <c r="A186" s="36"/>
      <c r="B186" s="37"/>
      <c r="C186" s="202" t="s">
        <v>598</v>
      </c>
      <c r="D186" s="202" t="s">
        <v>161</v>
      </c>
      <c r="E186" s="203" t="s">
        <v>1355</v>
      </c>
      <c r="F186" s="204" t="s">
        <v>1356</v>
      </c>
      <c r="G186" s="205" t="s">
        <v>308</v>
      </c>
      <c r="H186" s="206">
        <v>8</v>
      </c>
      <c r="I186" s="207"/>
      <c r="J186" s="208">
        <f>ROUND(I186*H186,2)</f>
        <v>0</v>
      </c>
      <c r="K186" s="204" t="s">
        <v>165</v>
      </c>
      <c r="L186" s="42"/>
      <c r="M186" s="209" t="s">
        <v>19</v>
      </c>
      <c r="N186" s="210" t="s">
        <v>43</v>
      </c>
      <c r="O186" s="82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259</v>
      </c>
      <c r="AT186" s="213" t="s">
        <v>161</v>
      </c>
      <c r="AU186" s="213" t="s">
        <v>82</v>
      </c>
      <c r="AY186" s="15" t="s">
        <v>158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80</v>
      </c>
      <c r="BK186" s="214">
        <f>ROUND(I186*H186,2)</f>
        <v>0</v>
      </c>
      <c r="BL186" s="15" t="s">
        <v>259</v>
      </c>
      <c r="BM186" s="213" t="s">
        <v>1357</v>
      </c>
    </row>
    <row r="187" s="2" customFormat="1">
      <c r="A187" s="36"/>
      <c r="B187" s="37"/>
      <c r="C187" s="38"/>
      <c r="D187" s="215" t="s">
        <v>168</v>
      </c>
      <c r="E187" s="38"/>
      <c r="F187" s="216" t="s">
        <v>1358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168</v>
      </c>
      <c r="AU187" s="15" t="s">
        <v>82</v>
      </c>
    </row>
    <row r="188" s="2" customFormat="1">
      <c r="A188" s="36"/>
      <c r="B188" s="37"/>
      <c r="C188" s="38"/>
      <c r="D188" s="220" t="s">
        <v>170</v>
      </c>
      <c r="E188" s="38"/>
      <c r="F188" s="221" t="s">
        <v>1359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170</v>
      </c>
      <c r="AU188" s="15" t="s">
        <v>82</v>
      </c>
    </row>
    <row r="189" s="2" customFormat="1" ht="16.5" customHeight="1">
      <c r="A189" s="36"/>
      <c r="B189" s="37"/>
      <c r="C189" s="202" t="s">
        <v>604</v>
      </c>
      <c r="D189" s="202" t="s">
        <v>161</v>
      </c>
      <c r="E189" s="203" t="s">
        <v>1360</v>
      </c>
      <c r="F189" s="204" t="s">
        <v>1361</v>
      </c>
      <c r="G189" s="205" t="s">
        <v>1362</v>
      </c>
      <c r="H189" s="206">
        <v>4</v>
      </c>
      <c r="I189" s="207"/>
      <c r="J189" s="208">
        <f>ROUND(I189*H189,2)</f>
        <v>0</v>
      </c>
      <c r="K189" s="204" t="s">
        <v>165</v>
      </c>
      <c r="L189" s="42"/>
      <c r="M189" s="209" t="s">
        <v>19</v>
      </c>
      <c r="N189" s="210" t="s">
        <v>43</v>
      </c>
      <c r="O189" s="82"/>
      <c r="P189" s="211">
        <f>O189*H189</f>
        <v>0</v>
      </c>
      <c r="Q189" s="211">
        <v>0.00025114000000000001</v>
      </c>
      <c r="R189" s="211">
        <f>Q189*H189</f>
        <v>0.00100456</v>
      </c>
      <c r="S189" s="211">
        <v>0</v>
      </c>
      <c r="T189" s="21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3" t="s">
        <v>259</v>
      </c>
      <c r="AT189" s="213" t="s">
        <v>161</v>
      </c>
      <c r="AU189" s="213" t="s">
        <v>82</v>
      </c>
      <c r="AY189" s="15" t="s">
        <v>158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5" t="s">
        <v>80</v>
      </c>
      <c r="BK189" s="214">
        <f>ROUND(I189*H189,2)</f>
        <v>0</v>
      </c>
      <c r="BL189" s="15" t="s">
        <v>259</v>
      </c>
      <c r="BM189" s="213" t="s">
        <v>1363</v>
      </c>
    </row>
    <row r="190" s="2" customFormat="1">
      <c r="A190" s="36"/>
      <c r="B190" s="37"/>
      <c r="C190" s="38"/>
      <c r="D190" s="215" t="s">
        <v>168</v>
      </c>
      <c r="E190" s="38"/>
      <c r="F190" s="216" t="s">
        <v>1364</v>
      </c>
      <c r="G190" s="38"/>
      <c r="H190" s="38"/>
      <c r="I190" s="217"/>
      <c r="J190" s="38"/>
      <c r="K190" s="38"/>
      <c r="L190" s="42"/>
      <c r="M190" s="218"/>
      <c r="N190" s="219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168</v>
      </c>
      <c r="AU190" s="15" t="s">
        <v>82</v>
      </c>
    </row>
    <row r="191" s="2" customFormat="1">
      <c r="A191" s="36"/>
      <c r="B191" s="37"/>
      <c r="C191" s="38"/>
      <c r="D191" s="220" t="s">
        <v>170</v>
      </c>
      <c r="E191" s="38"/>
      <c r="F191" s="221" t="s">
        <v>1365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170</v>
      </c>
      <c r="AU191" s="15" t="s">
        <v>82</v>
      </c>
    </row>
    <row r="192" s="2" customFormat="1" ht="16.5" customHeight="1">
      <c r="A192" s="36"/>
      <c r="B192" s="37"/>
      <c r="C192" s="202" t="s">
        <v>610</v>
      </c>
      <c r="D192" s="202" t="s">
        <v>161</v>
      </c>
      <c r="E192" s="203" t="s">
        <v>1366</v>
      </c>
      <c r="F192" s="204" t="s">
        <v>1367</v>
      </c>
      <c r="G192" s="205" t="s">
        <v>308</v>
      </c>
      <c r="H192" s="206">
        <v>6</v>
      </c>
      <c r="I192" s="207"/>
      <c r="J192" s="208">
        <f>ROUND(I192*H192,2)</f>
        <v>0</v>
      </c>
      <c r="K192" s="204" t="s">
        <v>165</v>
      </c>
      <c r="L192" s="42"/>
      <c r="M192" s="209" t="s">
        <v>19</v>
      </c>
      <c r="N192" s="210" t="s">
        <v>43</v>
      </c>
      <c r="O192" s="82"/>
      <c r="P192" s="211">
        <f>O192*H192</f>
        <v>0</v>
      </c>
      <c r="Q192" s="211">
        <v>0.00033956999999999998</v>
      </c>
      <c r="R192" s="211">
        <f>Q192*H192</f>
        <v>0.0020374199999999999</v>
      </c>
      <c r="S192" s="211">
        <v>0</v>
      </c>
      <c r="T192" s="21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3" t="s">
        <v>259</v>
      </c>
      <c r="AT192" s="213" t="s">
        <v>161</v>
      </c>
      <c r="AU192" s="213" t="s">
        <v>82</v>
      </c>
      <c r="AY192" s="15" t="s">
        <v>158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5" t="s">
        <v>80</v>
      </c>
      <c r="BK192" s="214">
        <f>ROUND(I192*H192,2)</f>
        <v>0</v>
      </c>
      <c r="BL192" s="15" t="s">
        <v>259</v>
      </c>
      <c r="BM192" s="213" t="s">
        <v>1368</v>
      </c>
    </row>
    <row r="193" s="2" customFormat="1">
      <c r="A193" s="36"/>
      <c r="B193" s="37"/>
      <c r="C193" s="38"/>
      <c r="D193" s="215" t="s">
        <v>168</v>
      </c>
      <c r="E193" s="38"/>
      <c r="F193" s="216" t="s">
        <v>1369</v>
      </c>
      <c r="G193" s="38"/>
      <c r="H193" s="38"/>
      <c r="I193" s="217"/>
      <c r="J193" s="38"/>
      <c r="K193" s="38"/>
      <c r="L193" s="42"/>
      <c r="M193" s="218"/>
      <c r="N193" s="219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168</v>
      </c>
      <c r="AU193" s="15" t="s">
        <v>82</v>
      </c>
    </row>
    <row r="194" s="2" customFormat="1">
      <c r="A194" s="36"/>
      <c r="B194" s="37"/>
      <c r="C194" s="38"/>
      <c r="D194" s="220" t="s">
        <v>170</v>
      </c>
      <c r="E194" s="38"/>
      <c r="F194" s="221" t="s">
        <v>1370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170</v>
      </c>
      <c r="AU194" s="15" t="s">
        <v>82</v>
      </c>
    </row>
    <row r="195" s="2" customFormat="1" ht="16.5" customHeight="1">
      <c r="A195" s="36"/>
      <c r="B195" s="37"/>
      <c r="C195" s="202" t="s">
        <v>870</v>
      </c>
      <c r="D195" s="202" t="s">
        <v>161</v>
      </c>
      <c r="E195" s="203" t="s">
        <v>1371</v>
      </c>
      <c r="F195" s="204" t="s">
        <v>1372</v>
      </c>
      <c r="G195" s="205" t="s">
        <v>308</v>
      </c>
      <c r="H195" s="206">
        <v>3</v>
      </c>
      <c r="I195" s="207"/>
      <c r="J195" s="208">
        <f>ROUND(I195*H195,2)</f>
        <v>0</v>
      </c>
      <c r="K195" s="204" t="s">
        <v>165</v>
      </c>
      <c r="L195" s="42"/>
      <c r="M195" s="209" t="s">
        <v>19</v>
      </c>
      <c r="N195" s="210" t="s">
        <v>43</v>
      </c>
      <c r="O195" s="82"/>
      <c r="P195" s="211">
        <f>O195*H195</f>
        <v>0</v>
      </c>
      <c r="Q195" s="211">
        <v>0.00026957000000000001</v>
      </c>
      <c r="R195" s="211">
        <f>Q195*H195</f>
        <v>0.00080871000000000003</v>
      </c>
      <c r="S195" s="211">
        <v>0</v>
      </c>
      <c r="T195" s="21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3" t="s">
        <v>259</v>
      </c>
      <c r="AT195" s="213" t="s">
        <v>161</v>
      </c>
      <c r="AU195" s="213" t="s">
        <v>82</v>
      </c>
      <c r="AY195" s="15" t="s">
        <v>158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80</v>
      </c>
      <c r="BK195" s="214">
        <f>ROUND(I195*H195,2)</f>
        <v>0</v>
      </c>
      <c r="BL195" s="15" t="s">
        <v>259</v>
      </c>
      <c r="BM195" s="213" t="s">
        <v>1373</v>
      </c>
    </row>
    <row r="196" s="2" customFormat="1">
      <c r="A196" s="36"/>
      <c r="B196" s="37"/>
      <c r="C196" s="38"/>
      <c r="D196" s="215" t="s">
        <v>168</v>
      </c>
      <c r="E196" s="38"/>
      <c r="F196" s="216" t="s">
        <v>1374</v>
      </c>
      <c r="G196" s="38"/>
      <c r="H196" s="38"/>
      <c r="I196" s="217"/>
      <c r="J196" s="38"/>
      <c r="K196" s="38"/>
      <c r="L196" s="42"/>
      <c r="M196" s="218"/>
      <c r="N196" s="219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168</v>
      </c>
      <c r="AU196" s="15" t="s">
        <v>82</v>
      </c>
    </row>
    <row r="197" s="2" customFormat="1">
      <c r="A197" s="36"/>
      <c r="B197" s="37"/>
      <c r="C197" s="38"/>
      <c r="D197" s="220" t="s">
        <v>170</v>
      </c>
      <c r="E197" s="38"/>
      <c r="F197" s="221" t="s">
        <v>1375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170</v>
      </c>
      <c r="AU197" s="15" t="s">
        <v>82</v>
      </c>
    </row>
    <row r="198" s="2" customFormat="1" ht="16.5" customHeight="1">
      <c r="A198" s="36"/>
      <c r="B198" s="37"/>
      <c r="C198" s="202" t="s">
        <v>615</v>
      </c>
      <c r="D198" s="202" t="s">
        <v>161</v>
      </c>
      <c r="E198" s="203" t="s">
        <v>1376</v>
      </c>
      <c r="F198" s="204" t="s">
        <v>1377</v>
      </c>
      <c r="G198" s="205" t="s">
        <v>308</v>
      </c>
      <c r="H198" s="206">
        <v>6</v>
      </c>
      <c r="I198" s="207"/>
      <c r="J198" s="208">
        <f>ROUND(I198*H198,2)</f>
        <v>0</v>
      </c>
      <c r="K198" s="204" t="s">
        <v>165</v>
      </c>
      <c r="L198" s="42"/>
      <c r="M198" s="209" t="s">
        <v>19</v>
      </c>
      <c r="N198" s="210" t="s">
        <v>43</v>
      </c>
      <c r="O198" s="82"/>
      <c r="P198" s="211">
        <f>O198*H198</f>
        <v>0</v>
      </c>
      <c r="Q198" s="211">
        <v>0.00039957000000000002</v>
      </c>
      <c r="R198" s="211">
        <f>Q198*H198</f>
        <v>0.0023974199999999999</v>
      </c>
      <c r="S198" s="211">
        <v>0</v>
      </c>
      <c r="T198" s="21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259</v>
      </c>
      <c r="AT198" s="213" t="s">
        <v>161</v>
      </c>
      <c r="AU198" s="213" t="s">
        <v>82</v>
      </c>
      <c r="AY198" s="15" t="s">
        <v>158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80</v>
      </c>
      <c r="BK198" s="214">
        <f>ROUND(I198*H198,2)</f>
        <v>0</v>
      </c>
      <c r="BL198" s="15" t="s">
        <v>259</v>
      </c>
      <c r="BM198" s="213" t="s">
        <v>1378</v>
      </c>
    </row>
    <row r="199" s="2" customFormat="1">
      <c r="A199" s="36"/>
      <c r="B199" s="37"/>
      <c r="C199" s="38"/>
      <c r="D199" s="215" t="s">
        <v>168</v>
      </c>
      <c r="E199" s="38"/>
      <c r="F199" s="216" t="s">
        <v>1379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168</v>
      </c>
      <c r="AU199" s="15" t="s">
        <v>82</v>
      </c>
    </row>
    <row r="200" s="2" customFormat="1">
      <c r="A200" s="36"/>
      <c r="B200" s="37"/>
      <c r="C200" s="38"/>
      <c r="D200" s="220" t="s">
        <v>170</v>
      </c>
      <c r="E200" s="38"/>
      <c r="F200" s="221" t="s">
        <v>1380</v>
      </c>
      <c r="G200" s="38"/>
      <c r="H200" s="38"/>
      <c r="I200" s="217"/>
      <c r="J200" s="38"/>
      <c r="K200" s="38"/>
      <c r="L200" s="42"/>
      <c r="M200" s="218"/>
      <c r="N200" s="219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170</v>
      </c>
      <c r="AU200" s="15" t="s">
        <v>82</v>
      </c>
    </row>
    <row r="201" s="2" customFormat="1" ht="16.5" customHeight="1">
      <c r="A201" s="36"/>
      <c r="B201" s="37"/>
      <c r="C201" s="202" t="s">
        <v>621</v>
      </c>
      <c r="D201" s="202" t="s">
        <v>161</v>
      </c>
      <c r="E201" s="203" t="s">
        <v>1381</v>
      </c>
      <c r="F201" s="204" t="s">
        <v>1382</v>
      </c>
      <c r="G201" s="205" t="s">
        <v>308</v>
      </c>
      <c r="H201" s="206">
        <v>3</v>
      </c>
      <c r="I201" s="207"/>
      <c r="J201" s="208">
        <f>ROUND(I201*H201,2)</f>
        <v>0</v>
      </c>
      <c r="K201" s="204" t="s">
        <v>165</v>
      </c>
      <c r="L201" s="42"/>
      <c r="M201" s="209" t="s">
        <v>19</v>
      </c>
      <c r="N201" s="210" t="s">
        <v>43</v>
      </c>
      <c r="O201" s="82"/>
      <c r="P201" s="211">
        <f>O201*H201</f>
        <v>0</v>
      </c>
      <c r="Q201" s="211">
        <v>0.00056957000000000004</v>
      </c>
      <c r="R201" s="211">
        <f>Q201*H201</f>
        <v>0.00170871</v>
      </c>
      <c r="S201" s="211">
        <v>0</v>
      </c>
      <c r="T201" s="212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3" t="s">
        <v>259</v>
      </c>
      <c r="AT201" s="213" t="s">
        <v>161</v>
      </c>
      <c r="AU201" s="213" t="s">
        <v>82</v>
      </c>
      <c r="AY201" s="15" t="s">
        <v>158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5" t="s">
        <v>80</v>
      </c>
      <c r="BK201" s="214">
        <f>ROUND(I201*H201,2)</f>
        <v>0</v>
      </c>
      <c r="BL201" s="15" t="s">
        <v>259</v>
      </c>
      <c r="BM201" s="213" t="s">
        <v>1383</v>
      </c>
    </row>
    <row r="202" s="2" customFormat="1">
      <c r="A202" s="36"/>
      <c r="B202" s="37"/>
      <c r="C202" s="38"/>
      <c r="D202" s="215" t="s">
        <v>168</v>
      </c>
      <c r="E202" s="38"/>
      <c r="F202" s="216" t="s">
        <v>1384</v>
      </c>
      <c r="G202" s="38"/>
      <c r="H202" s="38"/>
      <c r="I202" s="217"/>
      <c r="J202" s="38"/>
      <c r="K202" s="38"/>
      <c r="L202" s="42"/>
      <c r="M202" s="218"/>
      <c r="N202" s="219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168</v>
      </c>
      <c r="AU202" s="15" t="s">
        <v>82</v>
      </c>
    </row>
    <row r="203" s="2" customFormat="1">
      <c r="A203" s="36"/>
      <c r="B203" s="37"/>
      <c r="C203" s="38"/>
      <c r="D203" s="220" t="s">
        <v>170</v>
      </c>
      <c r="E203" s="38"/>
      <c r="F203" s="221" t="s">
        <v>1385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170</v>
      </c>
      <c r="AU203" s="15" t="s">
        <v>82</v>
      </c>
    </row>
    <row r="204" s="2" customFormat="1" ht="16.5" customHeight="1">
      <c r="A204" s="36"/>
      <c r="B204" s="37"/>
      <c r="C204" s="202" t="s">
        <v>626</v>
      </c>
      <c r="D204" s="202" t="s">
        <v>161</v>
      </c>
      <c r="E204" s="203" t="s">
        <v>1386</v>
      </c>
      <c r="F204" s="204" t="s">
        <v>1387</v>
      </c>
      <c r="G204" s="205" t="s">
        <v>308</v>
      </c>
      <c r="H204" s="206">
        <v>4</v>
      </c>
      <c r="I204" s="207"/>
      <c r="J204" s="208">
        <f>ROUND(I204*H204,2)</f>
        <v>0</v>
      </c>
      <c r="K204" s="204" t="s">
        <v>165</v>
      </c>
      <c r="L204" s="42"/>
      <c r="M204" s="209" t="s">
        <v>19</v>
      </c>
      <c r="N204" s="210" t="s">
        <v>43</v>
      </c>
      <c r="O204" s="82"/>
      <c r="P204" s="211">
        <f>O204*H204</f>
        <v>0</v>
      </c>
      <c r="Q204" s="211">
        <v>0.00021956999999999999</v>
      </c>
      <c r="R204" s="211">
        <f>Q204*H204</f>
        <v>0.00087827999999999995</v>
      </c>
      <c r="S204" s="211">
        <v>0</v>
      </c>
      <c r="T204" s="212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3" t="s">
        <v>259</v>
      </c>
      <c r="AT204" s="213" t="s">
        <v>161</v>
      </c>
      <c r="AU204" s="213" t="s">
        <v>82</v>
      </c>
      <c r="AY204" s="15" t="s">
        <v>158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5" t="s">
        <v>80</v>
      </c>
      <c r="BK204" s="214">
        <f>ROUND(I204*H204,2)</f>
        <v>0</v>
      </c>
      <c r="BL204" s="15" t="s">
        <v>259</v>
      </c>
      <c r="BM204" s="213" t="s">
        <v>1388</v>
      </c>
    </row>
    <row r="205" s="2" customFormat="1">
      <c r="A205" s="36"/>
      <c r="B205" s="37"/>
      <c r="C205" s="38"/>
      <c r="D205" s="215" t="s">
        <v>168</v>
      </c>
      <c r="E205" s="38"/>
      <c r="F205" s="216" t="s">
        <v>1389</v>
      </c>
      <c r="G205" s="38"/>
      <c r="H205" s="38"/>
      <c r="I205" s="217"/>
      <c r="J205" s="38"/>
      <c r="K205" s="38"/>
      <c r="L205" s="42"/>
      <c r="M205" s="218"/>
      <c r="N205" s="219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168</v>
      </c>
      <c r="AU205" s="15" t="s">
        <v>82</v>
      </c>
    </row>
    <row r="206" s="2" customFormat="1">
      <c r="A206" s="36"/>
      <c r="B206" s="37"/>
      <c r="C206" s="38"/>
      <c r="D206" s="220" t="s">
        <v>170</v>
      </c>
      <c r="E206" s="38"/>
      <c r="F206" s="221" t="s">
        <v>1390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170</v>
      </c>
      <c r="AU206" s="15" t="s">
        <v>82</v>
      </c>
    </row>
    <row r="207" s="2" customFormat="1" ht="16.5" customHeight="1">
      <c r="A207" s="36"/>
      <c r="B207" s="37"/>
      <c r="C207" s="202" t="s">
        <v>632</v>
      </c>
      <c r="D207" s="202" t="s">
        <v>161</v>
      </c>
      <c r="E207" s="203" t="s">
        <v>1391</v>
      </c>
      <c r="F207" s="204" t="s">
        <v>1392</v>
      </c>
      <c r="G207" s="205" t="s">
        <v>308</v>
      </c>
      <c r="H207" s="206">
        <v>2</v>
      </c>
      <c r="I207" s="207"/>
      <c r="J207" s="208">
        <f>ROUND(I207*H207,2)</f>
        <v>0</v>
      </c>
      <c r="K207" s="204" t="s">
        <v>165</v>
      </c>
      <c r="L207" s="42"/>
      <c r="M207" s="209" t="s">
        <v>19</v>
      </c>
      <c r="N207" s="210" t="s">
        <v>43</v>
      </c>
      <c r="O207" s="82"/>
      <c r="P207" s="211">
        <f>O207*H207</f>
        <v>0</v>
      </c>
      <c r="Q207" s="211">
        <v>1.9570000000000001E-05</v>
      </c>
      <c r="R207" s="211">
        <f>Q207*H207</f>
        <v>3.9140000000000001E-05</v>
      </c>
      <c r="S207" s="211">
        <v>0</v>
      </c>
      <c r="T207" s="21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3" t="s">
        <v>259</v>
      </c>
      <c r="AT207" s="213" t="s">
        <v>161</v>
      </c>
      <c r="AU207" s="213" t="s">
        <v>82</v>
      </c>
      <c r="AY207" s="15" t="s">
        <v>158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80</v>
      </c>
      <c r="BK207" s="214">
        <f>ROUND(I207*H207,2)</f>
        <v>0</v>
      </c>
      <c r="BL207" s="15" t="s">
        <v>259</v>
      </c>
      <c r="BM207" s="213" t="s">
        <v>1393</v>
      </c>
    </row>
    <row r="208" s="2" customFormat="1">
      <c r="A208" s="36"/>
      <c r="B208" s="37"/>
      <c r="C208" s="38"/>
      <c r="D208" s="215" t="s">
        <v>168</v>
      </c>
      <c r="E208" s="38"/>
      <c r="F208" s="216" t="s">
        <v>1394</v>
      </c>
      <c r="G208" s="38"/>
      <c r="H208" s="38"/>
      <c r="I208" s="217"/>
      <c r="J208" s="38"/>
      <c r="K208" s="38"/>
      <c r="L208" s="42"/>
      <c r="M208" s="218"/>
      <c r="N208" s="219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168</v>
      </c>
      <c r="AU208" s="15" t="s">
        <v>82</v>
      </c>
    </row>
    <row r="209" s="2" customFormat="1">
      <c r="A209" s="36"/>
      <c r="B209" s="37"/>
      <c r="C209" s="38"/>
      <c r="D209" s="220" t="s">
        <v>170</v>
      </c>
      <c r="E209" s="38"/>
      <c r="F209" s="221" t="s">
        <v>1395</v>
      </c>
      <c r="G209" s="38"/>
      <c r="H209" s="38"/>
      <c r="I209" s="217"/>
      <c r="J209" s="38"/>
      <c r="K209" s="38"/>
      <c r="L209" s="42"/>
      <c r="M209" s="218"/>
      <c r="N209" s="219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170</v>
      </c>
      <c r="AU209" s="15" t="s">
        <v>82</v>
      </c>
    </row>
    <row r="210" s="2" customFormat="1" ht="37.8" customHeight="1">
      <c r="A210" s="36"/>
      <c r="B210" s="37"/>
      <c r="C210" s="202" t="s">
        <v>638</v>
      </c>
      <c r="D210" s="202" t="s">
        <v>161</v>
      </c>
      <c r="E210" s="203" t="s">
        <v>1396</v>
      </c>
      <c r="F210" s="204" t="s">
        <v>1397</v>
      </c>
      <c r="G210" s="205" t="s">
        <v>308</v>
      </c>
      <c r="H210" s="206">
        <v>2</v>
      </c>
      <c r="I210" s="207"/>
      <c r="J210" s="208">
        <f>ROUND(I210*H210,2)</f>
        <v>0</v>
      </c>
      <c r="K210" s="204" t="s">
        <v>19</v>
      </c>
      <c r="L210" s="42"/>
      <c r="M210" s="209" t="s">
        <v>19</v>
      </c>
      <c r="N210" s="210" t="s">
        <v>43</v>
      </c>
      <c r="O210" s="82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3" t="s">
        <v>259</v>
      </c>
      <c r="AT210" s="213" t="s">
        <v>161</v>
      </c>
      <c r="AU210" s="213" t="s">
        <v>82</v>
      </c>
      <c r="AY210" s="15" t="s">
        <v>158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5" t="s">
        <v>80</v>
      </c>
      <c r="BK210" s="214">
        <f>ROUND(I210*H210,2)</f>
        <v>0</v>
      </c>
      <c r="BL210" s="15" t="s">
        <v>259</v>
      </c>
      <c r="BM210" s="213" t="s">
        <v>1398</v>
      </c>
    </row>
    <row r="211" s="2" customFormat="1">
      <c r="A211" s="36"/>
      <c r="B211" s="37"/>
      <c r="C211" s="38"/>
      <c r="D211" s="215" t="s">
        <v>168</v>
      </c>
      <c r="E211" s="38"/>
      <c r="F211" s="216" t="s">
        <v>1399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168</v>
      </c>
      <c r="AU211" s="15" t="s">
        <v>82</v>
      </c>
    </row>
    <row r="212" s="2" customFormat="1" ht="16.5" customHeight="1">
      <c r="A212" s="36"/>
      <c r="B212" s="37"/>
      <c r="C212" s="202" t="s">
        <v>644</v>
      </c>
      <c r="D212" s="202" t="s">
        <v>161</v>
      </c>
      <c r="E212" s="203" t="s">
        <v>1400</v>
      </c>
      <c r="F212" s="204" t="s">
        <v>1401</v>
      </c>
      <c r="G212" s="205" t="s">
        <v>443</v>
      </c>
      <c r="H212" s="206">
        <v>93</v>
      </c>
      <c r="I212" s="207"/>
      <c r="J212" s="208">
        <f>ROUND(I212*H212,2)</f>
        <v>0</v>
      </c>
      <c r="K212" s="204" t="s">
        <v>165</v>
      </c>
      <c r="L212" s="42"/>
      <c r="M212" s="209" t="s">
        <v>19</v>
      </c>
      <c r="N212" s="210" t="s">
        <v>43</v>
      </c>
      <c r="O212" s="82"/>
      <c r="P212" s="211">
        <f>O212*H212</f>
        <v>0</v>
      </c>
      <c r="Q212" s="211">
        <v>0.00018972349999999999</v>
      </c>
      <c r="R212" s="211">
        <f>Q212*H212</f>
        <v>0.017644285499999999</v>
      </c>
      <c r="S212" s="211">
        <v>0</v>
      </c>
      <c r="T212" s="21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3" t="s">
        <v>259</v>
      </c>
      <c r="AT212" s="213" t="s">
        <v>161</v>
      </c>
      <c r="AU212" s="213" t="s">
        <v>82</v>
      </c>
      <c r="AY212" s="15" t="s">
        <v>158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5" t="s">
        <v>80</v>
      </c>
      <c r="BK212" s="214">
        <f>ROUND(I212*H212,2)</f>
        <v>0</v>
      </c>
      <c r="BL212" s="15" t="s">
        <v>259</v>
      </c>
      <c r="BM212" s="213" t="s">
        <v>1402</v>
      </c>
    </row>
    <row r="213" s="2" customFormat="1">
      <c r="A213" s="36"/>
      <c r="B213" s="37"/>
      <c r="C213" s="38"/>
      <c r="D213" s="215" t="s">
        <v>168</v>
      </c>
      <c r="E213" s="38"/>
      <c r="F213" s="216" t="s">
        <v>1403</v>
      </c>
      <c r="G213" s="38"/>
      <c r="H213" s="38"/>
      <c r="I213" s="217"/>
      <c r="J213" s="38"/>
      <c r="K213" s="38"/>
      <c r="L213" s="42"/>
      <c r="M213" s="218"/>
      <c r="N213" s="219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168</v>
      </c>
      <c r="AU213" s="15" t="s">
        <v>82</v>
      </c>
    </row>
    <row r="214" s="2" customFormat="1">
      <c r="A214" s="36"/>
      <c r="B214" s="37"/>
      <c r="C214" s="38"/>
      <c r="D214" s="220" t="s">
        <v>170</v>
      </c>
      <c r="E214" s="38"/>
      <c r="F214" s="221" t="s">
        <v>1404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170</v>
      </c>
      <c r="AU214" s="15" t="s">
        <v>82</v>
      </c>
    </row>
    <row r="215" s="2" customFormat="1" ht="16.5" customHeight="1">
      <c r="A215" s="36"/>
      <c r="B215" s="37"/>
      <c r="C215" s="202" t="s">
        <v>652</v>
      </c>
      <c r="D215" s="202" t="s">
        <v>161</v>
      </c>
      <c r="E215" s="203" t="s">
        <v>1405</v>
      </c>
      <c r="F215" s="204" t="s">
        <v>1406</v>
      </c>
      <c r="G215" s="205" t="s">
        <v>443</v>
      </c>
      <c r="H215" s="206">
        <v>93</v>
      </c>
      <c r="I215" s="207"/>
      <c r="J215" s="208">
        <f>ROUND(I215*H215,2)</f>
        <v>0</v>
      </c>
      <c r="K215" s="204" t="s">
        <v>165</v>
      </c>
      <c r="L215" s="42"/>
      <c r="M215" s="209" t="s">
        <v>19</v>
      </c>
      <c r="N215" s="210" t="s">
        <v>43</v>
      </c>
      <c r="O215" s="82"/>
      <c r="P215" s="211">
        <f>O215*H215</f>
        <v>0</v>
      </c>
      <c r="Q215" s="211">
        <v>1.0000000000000001E-05</v>
      </c>
      <c r="R215" s="211">
        <f>Q215*H215</f>
        <v>0.00093000000000000005</v>
      </c>
      <c r="S215" s="211">
        <v>0</v>
      </c>
      <c r="T215" s="21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3" t="s">
        <v>259</v>
      </c>
      <c r="AT215" s="213" t="s">
        <v>161</v>
      </c>
      <c r="AU215" s="213" t="s">
        <v>82</v>
      </c>
      <c r="AY215" s="15" t="s">
        <v>158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5" t="s">
        <v>80</v>
      </c>
      <c r="BK215" s="214">
        <f>ROUND(I215*H215,2)</f>
        <v>0</v>
      </c>
      <c r="BL215" s="15" t="s">
        <v>259</v>
      </c>
      <c r="BM215" s="213" t="s">
        <v>1407</v>
      </c>
    </row>
    <row r="216" s="2" customFormat="1">
      <c r="A216" s="36"/>
      <c r="B216" s="37"/>
      <c r="C216" s="38"/>
      <c r="D216" s="215" t="s">
        <v>168</v>
      </c>
      <c r="E216" s="38"/>
      <c r="F216" s="216" t="s">
        <v>1408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168</v>
      </c>
      <c r="AU216" s="15" t="s">
        <v>82</v>
      </c>
    </row>
    <row r="217" s="2" customFormat="1">
      <c r="A217" s="36"/>
      <c r="B217" s="37"/>
      <c r="C217" s="38"/>
      <c r="D217" s="220" t="s">
        <v>170</v>
      </c>
      <c r="E217" s="38"/>
      <c r="F217" s="221" t="s">
        <v>1409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170</v>
      </c>
      <c r="AU217" s="15" t="s">
        <v>82</v>
      </c>
    </row>
    <row r="218" s="2" customFormat="1" ht="16.5" customHeight="1">
      <c r="A218" s="36"/>
      <c r="B218" s="37"/>
      <c r="C218" s="202" t="s">
        <v>658</v>
      </c>
      <c r="D218" s="202" t="s">
        <v>161</v>
      </c>
      <c r="E218" s="203" t="s">
        <v>1410</v>
      </c>
      <c r="F218" s="204" t="s">
        <v>1411</v>
      </c>
      <c r="G218" s="205" t="s">
        <v>1304</v>
      </c>
      <c r="H218" s="236"/>
      <c r="I218" s="207"/>
      <c r="J218" s="208">
        <f>ROUND(I218*H218,2)</f>
        <v>0</v>
      </c>
      <c r="K218" s="204" t="s">
        <v>165</v>
      </c>
      <c r="L218" s="42"/>
      <c r="M218" s="209" t="s">
        <v>19</v>
      </c>
      <c r="N218" s="210" t="s">
        <v>43</v>
      </c>
      <c r="O218" s="82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259</v>
      </c>
      <c r="AT218" s="213" t="s">
        <v>161</v>
      </c>
      <c r="AU218" s="213" t="s">
        <v>82</v>
      </c>
      <c r="AY218" s="15" t="s">
        <v>158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5" t="s">
        <v>80</v>
      </c>
      <c r="BK218" s="214">
        <f>ROUND(I218*H218,2)</f>
        <v>0</v>
      </c>
      <c r="BL218" s="15" t="s">
        <v>259</v>
      </c>
      <c r="BM218" s="213" t="s">
        <v>1412</v>
      </c>
    </row>
    <row r="219" s="2" customFormat="1">
      <c r="A219" s="36"/>
      <c r="B219" s="37"/>
      <c r="C219" s="38"/>
      <c r="D219" s="215" t="s">
        <v>168</v>
      </c>
      <c r="E219" s="38"/>
      <c r="F219" s="216" t="s">
        <v>1413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168</v>
      </c>
      <c r="AU219" s="15" t="s">
        <v>82</v>
      </c>
    </row>
    <row r="220" s="2" customFormat="1">
      <c r="A220" s="36"/>
      <c r="B220" s="37"/>
      <c r="C220" s="38"/>
      <c r="D220" s="220" t="s">
        <v>170</v>
      </c>
      <c r="E220" s="38"/>
      <c r="F220" s="221" t="s">
        <v>1414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170</v>
      </c>
      <c r="AU220" s="15" t="s">
        <v>82</v>
      </c>
    </row>
    <row r="221" s="12" customFormat="1" ht="22.8" customHeight="1">
      <c r="A221" s="12"/>
      <c r="B221" s="186"/>
      <c r="C221" s="187"/>
      <c r="D221" s="188" t="s">
        <v>71</v>
      </c>
      <c r="E221" s="200" t="s">
        <v>1415</v>
      </c>
      <c r="F221" s="200" t="s">
        <v>1416</v>
      </c>
      <c r="G221" s="187"/>
      <c r="H221" s="187"/>
      <c r="I221" s="190"/>
      <c r="J221" s="201">
        <f>BK221</f>
        <v>0</v>
      </c>
      <c r="K221" s="187"/>
      <c r="L221" s="192"/>
      <c r="M221" s="193"/>
      <c r="N221" s="194"/>
      <c r="O221" s="194"/>
      <c r="P221" s="195">
        <f>SUM(P222:P302)</f>
        <v>0</v>
      </c>
      <c r="Q221" s="194"/>
      <c r="R221" s="195">
        <f>SUM(R222:R302)</f>
        <v>0.2499836698</v>
      </c>
      <c r="S221" s="194"/>
      <c r="T221" s="196">
        <f>SUM(T222:T302)</f>
        <v>0.040640000000000003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7" t="s">
        <v>80</v>
      </c>
      <c r="AT221" s="198" t="s">
        <v>71</v>
      </c>
      <c r="AU221" s="198" t="s">
        <v>80</v>
      </c>
      <c r="AY221" s="197" t="s">
        <v>158</v>
      </c>
      <c r="BK221" s="199">
        <f>SUM(BK222:BK302)</f>
        <v>0</v>
      </c>
    </row>
    <row r="222" s="2" customFormat="1" ht="16.5" customHeight="1">
      <c r="A222" s="36"/>
      <c r="B222" s="37"/>
      <c r="C222" s="202" t="s">
        <v>977</v>
      </c>
      <c r="D222" s="202" t="s">
        <v>161</v>
      </c>
      <c r="E222" s="203" t="s">
        <v>1417</v>
      </c>
      <c r="F222" s="204" t="s">
        <v>1418</v>
      </c>
      <c r="G222" s="205" t="s">
        <v>278</v>
      </c>
      <c r="H222" s="206">
        <v>2</v>
      </c>
      <c r="I222" s="207"/>
      <c r="J222" s="208">
        <f>ROUND(I222*H222,2)</f>
        <v>0</v>
      </c>
      <c r="K222" s="204" t="s">
        <v>165</v>
      </c>
      <c r="L222" s="42"/>
      <c r="M222" s="209" t="s">
        <v>19</v>
      </c>
      <c r="N222" s="210" t="s">
        <v>43</v>
      </c>
      <c r="O222" s="82"/>
      <c r="P222" s="211">
        <f>O222*H222</f>
        <v>0</v>
      </c>
      <c r="Q222" s="211">
        <v>0.0037586270000000001</v>
      </c>
      <c r="R222" s="211">
        <f>Q222*H222</f>
        <v>0.0075172540000000001</v>
      </c>
      <c r="S222" s="211">
        <v>0</v>
      </c>
      <c r="T222" s="212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3" t="s">
        <v>259</v>
      </c>
      <c r="AT222" s="213" t="s">
        <v>161</v>
      </c>
      <c r="AU222" s="213" t="s">
        <v>82</v>
      </c>
      <c r="AY222" s="15" t="s">
        <v>158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5" t="s">
        <v>80</v>
      </c>
      <c r="BK222" s="214">
        <f>ROUND(I222*H222,2)</f>
        <v>0</v>
      </c>
      <c r="BL222" s="15" t="s">
        <v>259</v>
      </c>
      <c r="BM222" s="213" t="s">
        <v>1419</v>
      </c>
    </row>
    <row r="223" s="2" customFormat="1">
      <c r="A223" s="36"/>
      <c r="B223" s="37"/>
      <c r="C223" s="38"/>
      <c r="D223" s="215" t="s">
        <v>168</v>
      </c>
      <c r="E223" s="38"/>
      <c r="F223" s="216" t="s">
        <v>1420</v>
      </c>
      <c r="G223" s="38"/>
      <c r="H223" s="38"/>
      <c r="I223" s="217"/>
      <c r="J223" s="38"/>
      <c r="K223" s="38"/>
      <c r="L223" s="42"/>
      <c r="M223" s="218"/>
      <c r="N223" s="21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168</v>
      </c>
      <c r="AU223" s="15" t="s">
        <v>82</v>
      </c>
    </row>
    <row r="224" s="2" customFormat="1">
      <c r="A224" s="36"/>
      <c r="B224" s="37"/>
      <c r="C224" s="38"/>
      <c r="D224" s="220" t="s">
        <v>170</v>
      </c>
      <c r="E224" s="38"/>
      <c r="F224" s="221" t="s">
        <v>1421</v>
      </c>
      <c r="G224" s="38"/>
      <c r="H224" s="38"/>
      <c r="I224" s="217"/>
      <c r="J224" s="38"/>
      <c r="K224" s="38"/>
      <c r="L224" s="42"/>
      <c r="M224" s="218"/>
      <c r="N224" s="219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170</v>
      </c>
      <c r="AU224" s="15" t="s">
        <v>82</v>
      </c>
    </row>
    <row r="225" s="2" customFormat="1" ht="16.5" customHeight="1">
      <c r="A225" s="36"/>
      <c r="B225" s="37"/>
      <c r="C225" s="202" t="s">
        <v>979</v>
      </c>
      <c r="D225" s="202" t="s">
        <v>161</v>
      </c>
      <c r="E225" s="203" t="s">
        <v>1422</v>
      </c>
      <c r="F225" s="204" t="s">
        <v>1423</v>
      </c>
      <c r="G225" s="205" t="s">
        <v>278</v>
      </c>
      <c r="H225" s="206">
        <v>10</v>
      </c>
      <c r="I225" s="207"/>
      <c r="J225" s="208">
        <f>ROUND(I225*H225,2)</f>
        <v>0</v>
      </c>
      <c r="K225" s="204" t="s">
        <v>165</v>
      </c>
      <c r="L225" s="42"/>
      <c r="M225" s="209" t="s">
        <v>19</v>
      </c>
      <c r="N225" s="210" t="s">
        <v>43</v>
      </c>
      <c r="O225" s="82"/>
      <c r="P225" s="211">
        <f>O225*H225</f>
        <v>0</v>
      </c>
      <c r="Q225" s="211">
        <v>0.0024688363</v>
      </c>
      <c r="R225" s="211">
        <f>Q225*H225</f>
        <v>0.024688362999999998</v>
      </c>
      <c r="S225" s="211">
        <v>0</v>
      </c>
      <c r="T225" s="212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3" t="s">
        <v>259</v>
      </c>
      <c r="AT225" s="213" t="s">
        <v>161</v>
      </c>
      <c r="AU225" s="213" t="s">
        <v>82</v>
      </c>
      <c r="AY225" s="15" t="s">
        <v>158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5" t="s">
        <v>80</v>
      </c>
      <c r="BK225" s="214">
        <f>ROUND(I225*H225,2)</f>
        <v>0</v>
      </c>
      <c r="BL225" s="15" t="s">
        <v>259</v>
      </c>
      <c r="BM225" s="213" t="s">
        <v>1424</v>
      </c>
    </row>
    <row r="226" s="2" customFormat="1">
      <c r="A226" s="36"/>
      <c r="B226" s="37"/>
      <c r="C226" s="38"/>
      <c r="D226" s="215" t="s">
        <v>168</v>
      </c>
      <c r="E226" s="38"/>
      <c r="F226" s="216" t="s">
        <v>1425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168</v>
      </c>
      <c r="AU226" s="15" t="s">
        <v>82</v>
      </c>
    </row>
    <row r="227" s="2" customFormat="1">
      <c r="A227" s="36"/>
      <c r="B227" s="37"/>
      <c r="C227" s="38"/>
      <c r="D227" s="220" t="s">
        <v>170</v>
      </c>
      <c r="E227" s="38"/>
      <c r="F227" s="221" t="s">
        <v>1426</v>
      </c>
      <c r="G227" s="38"/>
      <c r="H227" s="38"/>
      <c r="I227" s="217"/>
      <c r="J227" s="38"/>
      <c r="K227" s="38"/>
      <c r="L227" s="42"/>
      <c r="M227" s="218"/>
      <c r="N227" s="219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170</v>
      </c>
      <c r="AU227" s="15" t="s">
        <v>82</v>
      </c>
    </row>
    <row r="228" s="2" customFormat="1" ht="16.5" customHeight="1">
      <c r="A228" s="36"/>
      <c r="B228" s="37"/>
      <c r="C228" s="226" t="s">
        <v>663</v>
      </c>
      <c r="D228" s="226" t="s">
        <v>461</v>
      </c>
      <c r="E228" s="227" t="s">
        <v>1427</v>
      </c>
      <c r="F228" s="228" t="s">
        <v>1428</v>
      </c>
      <c r="G228" s="229" t="s">
        <v>278</v>
      </c>
      <c r="H228" s="230">
        <v>8</v>
      </c>
      <c r="I228" s="231"/>
      <c r="J228" s="232">
        <f>ROUND(I228*H228,2)</f>
        <v>0</v>
      </c>
      <c r="K228" s="228" t="s">
        <v>19</v>
      </c>
      <c r="L228" s="233"/>
      <c r="M228" s="234" t="s">
        <v>19</v>
      </c>
      <c r="N228" s="235" t="s">
        <v>43</v>
      </c>
      <c r="O228" s="82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13" t="s">
        <v>570</v>
      </c>
      <c r="AT228" s="213" t="s">
        <v>461</v>
      </c>
      <c r="AU228" s="213" t="s">
        <v>82</v>
      </c>
      <c r="AY228" s="15" t="s">
        <v>158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5" t="s">
        <v>80</v>
      </c>
      <c r="BK228" s="214">
        <f>ROUND(I228*H228,2)</f>
        <v>0</v>
      </c>
      <c r="BL228" s="15" t="s">
        <v>259</v>
      </c>
      <c r="BM228" s="213" t="s">
        <v>1429</v>
      </c>
    </row>
    <row r="229" s="2" customFormat="1">
      <c r="A229" s="36"/>
      <c r="B229" s="37"/>
      <c r="C229" s="38"/>
      <c r="D229" s="215" t="s">
        <v>168</v>
      </c>
      <c r="E229" s="38"/>
      <c r="F229" s="216" t="s">
        <v>1428</v>
      </c>
      <c r="G229" s="38"/>
      <c r="H229" s="38"/>
      <c r="I229" s="217"/>
      <c r="J229" s="38"/>
      <c r="K229" s="38"/>
      <c r="L229" s="42"/>
      <c r="M229" s="218"/>
      <c r="N229" s="219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168</v>
      </c>
      <c r="AU229" s="15" t="s">
        <v>82</v>
      </c>
    </row>
    <row r="230" s="2" customFormat="1" ht="16.5" customHeight="1">
      <c r="A230" s="36"/>
      <c r="B230" s="37"/>
      <c r="C230" s="226" t="s">
        <v>669</v>
      </c>
      <c r="D230" s="226" t="s">
        <v>461</v>
      </c>
      <c r="E230" s="227" t="s">
        <v>1430</v>
      </c>
      <c r="F230" s="228" t="s">
        <v>1431</v>
      </c>
      <c r="G230" s="229" t="s">
        <v>278</v>
      </c>
      <c r="H230" s="230">
        <v>8</v>
      </c>
      <c r="I230" s="231"/>
      <c r="J230" s="232">
        <f>ROUND(I230*H230,2)</f>
        <v>0</v>
      </c>
      <c r="K230" s="228" t="s">
        <v>19</v>
      </c>
      <c r="L230" s="233"/>
      <c r="M230" s="234" t="s">
        <v>19</v>
      </c>
      <c r="N230" s="235" t="s">
        <v>43</v>
      </c>
      <c r="O230" s="82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3" t="s">
        <v>570</v>
      </c>
      <c r="AT230" s="213" t="s">
        <v>461</v>
      </c>
      <c r="AU230" s="213" t="s">
        <v>82</v>
      </c>
      <c r="AY230" s="15" t="s">
        <v>158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5" t="s">
        <v>80</v>
      </c>
      <c r="BK230" s="214">
        <f>ROUND(I230*H230,2)</f>
        <v>0</v>
      </c>
      <c r="BL230" s="15" t="s">
        <v>259</v>
      </c>
      <c r="BM230" s="213" t="s">
        <v>1432</v>
      </c>
    </row>
    <row r="231" s="2" customFormat="1">
      <c r="A231" s="36"/>
      <c r="B231" s="37"/>
      <c r="C231" s="38"/>
      <c r="D231" s="215" t="s">
        <v>168</v>
      </c>
      <c r="E231" s="38"/>
      <c r="F231" s="216" t="s">
        <v>1431</v>
      </c>
      <c r="G231" s="38"/>
      <c r="H231" s="38"/>
      <c r="I231" s="217"/>
      <c r="J231" s="38"/>
      <c r="K231" s="38"/>
      <c r="L231" s="42"/>
      <c r="M231" s="218"/>
      <c r="N231" s="219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168</v>
      </c>
      <c r="AU231" s="15" t="s">
        <v>82</v>
      </c>
    </row>
    <row r="232" s="2" customFormat="1" ht="16.5" customHeight="1">
      <c r="A232" s="36"/>
      <c r="B232" s="37"/>
      <c r="C232" s="226" t="s">
        <v>675</v>
      </c>
      <c r="D232" s="226" t="s">
        <v>461</v>
      </c>
      <c r="E232" s="227" t="s">
        <v>1433</v>
      </c>
      <c r="F232" s="228" t="s">
        <v>1434</v>
      </c>
      <c r="G232" s="229" t="s">
        <v>278</v>
      </c>
      <c r="H232" s="230">
        <v>2</v>
      </c>
      <c r="I232" s="231"/>
      <c r="J232" s="232">
        <f>ROUND(I232*H232,2)</f>
        <v>0</v>
      </c>
      <c r="K232" s="228" t="s">
        <v>19</v>
      </c>
      <c r="L232" s="233"/>
      <c r="M232" s="234" t="s">
        <v>19</v>
      </c>
      <c r="N232" s="235" t="s">
        <v>43</v>
      </c>
      <c r="O232" s="82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3" t="s">
        <v>570</v>
      </c>
      <c r="AT232" s="213" t="s">
        <v>461</v>
      </c>
      <c r="AU232" s="213" t="s">
        <v>82</v>
      </c>
      <c r="AY232" s="15" t="s">
        <v>158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5" t="s">
        <v>80</v>
      </c>
      <c r="BK232" s="214">
        <f>ROUND(I232*H232,2)</f>
        <v>0</v>
      </c>
      <c r="BL232" s="15" t="s">
        <v>259</v>
      </c>
      <c r="BM232" s="213" t="s">
        <v>1435</v>
      </c>
    </row>
    <row r="233" s="2" customFormat="1">
      <c r="A233" s="36"/>
      <c r="B233" s="37"/>
      <c r="C233" s="38"/>
      <c r="D233" s="215" t="s">
        <v>168</v>
      </c>
      <c r="E233" s="38"/>
      <c r="F233" s="216" t="s">
        <v>1434</v>
      </c>
      <c r="G233" s="38"/>
      <c r="H233" s="38"/>
      <c r="I233" s="217"/>
      <c r="J233" s="38"/>
      <c r="K233" s="38"/>
      <c r="L233" s="42"/>
      <c r="M233" s="218"/>
      <c r="N233" s="219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168</v>
      </c>
      <c r="AU233" s="15" t="s">
        <v>82</v>
      </c>
    </row>
    <row r="234" s="2" customFormat="1" ht="16.5" customHeight="1">
      <c r="A234" s="36"/>
      <c r="B234" s="37"/>
      <c r="C234" s="202" t="s">
        <v>681</v>
      </c>
      <c r="D234" s="202" t="s">
        <v>161</v>
      </c>
      <c r="E234" s="203" t="s">
        <v>1436</v>
      </c>
      <c r="F234" s="204" t="s">
        <v>1437</v>
      </c>
      <c r="G234" s="205" t="s">
        <v>308</v>
      </c>
      <c r="H234" s="206">
        <v>2</v>
      </c>
      <c r="I234" s="207"/>
      <c r="J234" s="208">
        <f>ROUND(I234*H234,2)</f>
        <v>0</v>
      </c>
      <c r="K234" s="204" t="s">
        <v>165</v>
      </c>
      <c r="L234" s="42"/>
      <c r="M234" s="209" t="s">
        <v>19</v>
      </c>
      <c r="N234" s="210" t="s">
        <v>43</v>
      </c>
      <c r="O234" s="82"/>
      <c r="P234" s="211">
        <f>O234*H234</f>
        <v>0</v>
      </c>
      <c r="Q234" s="211">
        <v>7.9313200000000005E-05</v>
      </c>
      <c r="R234" s="211">
        <f>Q234*H234</f>
        <v>0.00015862640000000001</v>
      </c>
      <c r="S234" s="211">
        <v>0</v>
      </c>
      <c r="T234" s="21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3" t="s">
        <v>259</v>
      </c>
      <c r="AT234" s="213" t="s">
        <v>161</v>
      </c>
      <c r="AU234" s="213" t="s">
        <v>82</v>
      </c>
      <c r="AY234" s="15" t="s">
        <v>158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80</v>
      </c>
      <c r="BK234" s="214">
        <f>ROUND(I234*H234,2)</f>
        <v>0</v>
      </c>
      <c r="BL234" s="15" t="s">
        <v>259</v>
      </c>
      <c r="BM234" s="213" t="s">
        <v>1438</v>
      </c>
    </row>
    <row r="235" s="2" customFormat="1">
      <c r="A235" s="36"/>
      <c r="B235" s="37"/>
      <c r="C235" s="38"/>
      <c r="D235" s="215" t="s">
        <v>168</v>
      </c>
      <c r="E235" s="38"/>
      <c r="F235" s="216" t="s">
        <v>1439</v>
      </c>
      <c r="G235" s="38"/>
      <c r="H235" s="38"/>
      <c r="I235" s="217"/>
      <c r="J235" s="38"/>
      <c r="K235" s="38"/>
      <c r="L235" s="42"/>
      <c r="M235" s="218"/>
      <c r="N235" s="21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168</v>
      </c>
      <c r="AU235" s="15" t="s">
        <v>82</v>
      </c>
    </row>
    <row r="236" s="2" customFormat="1">
      <c r="A236" s="36"/>
      <c r="B236" s="37"/>
      <c r="C236" s="38"/>
      <c r="D236" s="220" t="s">
        <v>170</v>
      </c>
      <c r="E236" s="38"/>
      <c r="F236" s="221" t="s">
        <v>1440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170</v>
      </c>
      <c r="AU236" s="15" t="s">
        <v>82</v>
      </c>
    </row>
    <row r="237" s="2" customFormat="1" ht="24.15" customHeight="1">
      <c r="A237" s="36"/>
      <c r="B237" s="37"/>
      <c r="C237" s="226" t="s">
        <v>687</v>
      </c>
      <c r="D237" s="226" t="s">
        <v>461</v>
      </c>
      <c r="E237" s="227" t="s">
        <v>1441</v>
      </c>
      <c r="F237" s="228" t="s">
        <v>1442</v>
      </c>
      <c r="G237" s="229" t="s">
        <v>308</v>
      </c>
      <c r="H237" s="230">
        <v>2</v>
      </c>
      <c r="I237" s="231"/>
      <c r="J237" s="232">
        <f>ROUND(I237*H237,2)</f>
        <v>0</v>
      </c>
      <c r="K237" s="228" t="s">
        <v>19</v>
      </c>
      <c r="L237" s="233"/>
      <c r="M237" s="234" t="s">
        <v>19</v>
      </c>
      <c r="N237" s="235" t="s">
        <v>43</v>
      </c>
      <c r="O237" s="82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3" t="s">
        <v>570</v>
      </c>
      <c r="AT237" s="213" t="s">
        <v>461</v>
      </c>
      <c r="AU237" s="213" t="s">
        <v>82</v>
      </c>
      <c r="AY237" s="15" t="s">
        <v>158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80</v>
      </c>
      <c r="BK237" s="214">
        <f>ROUND(I237*H237,2)</f>
        <v>0</v>
      </c>
      <c r="BL237" s="15" t="s">
        <v>259</v>
      </c>
      <c r="BM237" s="213" t="s">
        <v>1443</v>
      </c>
    </row>
    <row r="238" s="2" customFormat="1">
      <c r="A238" s="36"/>
      <c r="B238" s="37"/>
      <c r="C238" s="38"/>
      <c r="D238" s="215" t="s">
        <v>168</v>
      </c>
      <c r="E238" s="38"/>
      <c r="F238" s="216" t="s">
        <v>1442</v>
      </c>
      <c r="G238" s="38"/>
      <c r="H238" s="38"/>
      <c r="I238" s="217"/>
      <c r="J238" s="38"/>
      <c r="K238" s="38"/>
      <c r="L238" s="42"/>
      <c r="M238" s="218"/>
      <c r="N238" s="219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168</v>
      </c>
      <c r="AU238" s="15" t="s">
        <v>82</v>
      </c>
    </row>
    <row r="239" s="2" customFormat="1" ht="16.5" customHeight="1">
      <c r="A239" s="36"/>
      <c r="B239" s="37"/>
      <c r="C239" s="202" t="s">
        <v>693</v>
      </c>
      <c r="D239" s="202" t="s">
        <v>161</v>
      </c>
      <c r="E239" s="203" t="s">
        <v>1444</v>
      </c>
      <c r="F239" s="204" t="s">
        <v>1445</v>
      </c>
      <c r="G239" s="205" t="s">
        <v>278</v>
      </c>
      <c r="H239" s="206">
        <v>10</v>
      </c>
      <c r="I239" s="207"/>
      <c r="J239" s="208">
        <f>ROUND(I239*H239,2)</f>
        <v>0</v>
      </c>
      <c r="K239" s="204" t="s">
        <v>165</v>
      </c>
      <c r="L239" s="42"/>
      <c r="M239" s="209" t="s">
        <v>19</v>
      </c>
      <c r="N239" s="210" t="s">
        <v>43</v>
      </c>
      <c r="O239" s="82"/>
      <c r="P239" s="211">
        <f>O239*H239</f>
        <v>0</v>
      </c>
      <c r="Q239" s="211">
        <v>0.0017285897</v>
      </c>
      <c r="R239" s="211">
        <f>Q239*H239</f>
        <v>0.017285897000000001</v>
      </c>
      <c r="S239" s="211">
        <v>0</v>
      </c>
      <c r="T239" s="21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13" t="s">
        <v>259</v>
      </c>
      <c r="AT239" s="213" t="s">
        <v>161</v>
      </c>
      <c r="AU239" s="213" t="s">
        <v>82</v>
      </c>
      <c r="AY239" s="15" t="s">
        <v>158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5" t="s">
        <v>80</v>
      </c>
      <c r="BK239" s="214">
        <f>ROUND(I239*H239,2)</f>
        <v>0</v>
      </c>
      <c r="BL239" s="15" t="s">
        <v>259</v>
      </c>
      <c r="BM239" s="213" t="s">
        <v>1446</v>
      </c>
    </row>
    <row r="240" s="2" customFormat="1">
      <c r="A240" s="36"/>
      <c r="B240" s="37"/>
      <c r="C240" s="38"/>
      <c r="D240" s="215" t="s">
        <v>168</v>
      </c>
      <c r="E240" s="38"/>
      <c r="F240" s="216" t="s">
        <v>1447</v>
      </c>
      <c r="G240" s="38"/>
      <c r="H240" s="38"/>
      <c r="I240" s="217"/>
      <c r="J240" s="38"/>
      <c r="K240" s="38"/>
      <c r="L240" s="42"/>
      <c r="M240" s="218"/>
      <c r="N240" s="219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168</v>
      </c>
      <c r="AU240" s="15" t="s">
        <v>82</v>
      </c>
    </row>
    <row r="241" s="2" customFormat="1">
      <c r="A241" s="36"/>
      <c r="B241" s="37"/>
      <c r="C241" s="38"/>
      <c r="D241" s="220" t="s">
        <v>170</v>
      </c>
      <c r="E241" s="38"/>
      <c r="F241" s="221" t="s">
        <v>1448</v>
      </c>
      <c r="G241" s="38"/>
      <c r="H241" s="38"/>
      <c r="I241" s="217"/>
      <c r="J241" s="38"/>
      <c r="K241" s="38"/>
      <c r="L241" s="42"/>
      <c r="M241" s="218"/>
      <c r="N241" s="219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170</v>
      </c>
      <c r="AU241" s="15" t="s">
        <v>82</v>
      </c>
    </row>
    <row r="242" s="2" customFormat="1" ht="16.5" customHeight="1">
      <c r="A242" s="36"/>
      <c r="B242" s="37"/>
      <c r="C242" s="226" t="s">
        <v>698</v>
      </c>
      <c r="D242" s="226" t="s">
        <v>461</v>
      </c>
      <c r="E242" s="227" t="s">
        <v>1449</v>
      </c>
      <c r="F242" s="228" t="s">
        <v>1450</v>
      </c>
      <c r="G242" s="229" t="s">
        <v>278</v>
      </c>
      <c r="H242" s="230">
        <v>10</v>
      </c>
      <c r="I242" s="231"/>
      <c r="J242" s="232">
        <f>ROUND(I242*H242,2)</f>
        <v>0</v>
      </c>
      <c r="K242" s="228" t="s">
        <v>19</v>
      </c>
      <c r="L242" s="233"/>
      <c r="M242" s="234" t="s">
        <v>19</v>
      </c>
      <c r="N242" s="235" t="s">
        <v>43</v>
      </c>
      <c r="O242" s="82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13" t="s">
        <v>570</v>
      </c>
      <c r="AT242" s="213" t="s">
        <v>461</v>
      </c>
      <c r="AU242" s="213" t="s">
        <v>82</v>
      </c>
      <c r="AY242" s="15" t="s">
        <v>158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5" t="s">
        <v>80</v>
      </c>
      <c r="BK242" s="214">
        <f>ROUND(I242*H242,2)</f>
        <v>0</v>
      </c>
      <c r="BL242" s="15" t="s">
        <v>259</v>
      </c>
      <c r="BM242" s="213" t="s">
        <v>1451</v>
      </c>
    </row>
    <row r="243" s="2" customFormat="1">
      <c r="A243" s="36"/>
      <c r="B243" s="37"/>
      <c r="C243" s="38"/>
      <c r="D243" s="215" t="s">
        <v>168</v>
      </c>
      <c r="E243" s="38"/>
      <c r="F243" s="216" t="s">
        <v>1450</v>
      </c>
      <c r="G243" s="38"/>
      <c r="H243" s="38"/>
      <c r="I243" s="217"/>
      <c r="J243" s="38"/>
      <c r="K243" s="38"/>
      <c r="L243" s="42"/>
      <c r="M243" s="218"/>
      <c r="N243" s="219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168</v>
      </c>
      <c r="AU243" s="15" t="s">
        <v>82</v>
      </c>
    </row>
    <row r="244" s="2" customFormat="1" ht="16.5" customHeight="1">
      <c r="A244" s="36"/>
      <c r="B244" s="37"/>
      <c r="C244" s="226" t="s">
        <v>704</v>
      </c>
      <c r="D244" s="226" t="s">
        <v>461</v>
      </c>
      <c r="E244" s="227" t="s">
        <v>1452</v>
      </c>
      <c r="F244" s="228" t="s">
        <v>1453</v>
      </c>
      <c r="G244" s="229" t="s">
        <v>278</v>
      </c>
      <c r="H244" s="230">
        <v>10</v>
      </c>
      <c r="I244" s="231"/>
      <c r="J244" s="232">
        <f>ROUND(I244*H244,2)</f>
        <v>0</v>
      </c>
      <c r="K244" s="228" t="s">
        <v>19</v>
      </c>
      <c r="L244" s="233"/>
      <c r="M244" s="234" t="s">
        <v>19</v>
      </c>
      <c r="N244" s="235" t="s">
        <v>43</v>
      </c>
      <c r="O244" s="82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3" t="s">
        <v>570</v>
      </c>
      <c r="AT244" s="213" t="s">
        <v>461</v>
      </c>
      <c r="AU244" s="213" t="s">
        <v>82</v>
      </c>
      <c r="AY244" s="15" t="s">
        <v>158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80</v>
      </c>
      <c r="BK244" s="214">
        <f>ROUND(I244*H244,2)</f>
        <v>0</v>
      </c>
      <c r="BL244" s="15" t="s">
        <v>259</v>
      </c>
      <c r="BM244" s="213" t="s">
        <v>1454</v>
      </c>
    </row>
    <row r="245" s="2" customFormat="1">
      <c r="A245" s="36"/>
      <c r="B245" s="37"/>
      <c r="C245" s="38"/>
      <c r="D245" s="215" t="s">
        <v>168</v>
      </c>
      <c r="E245" s="38"/>
      <c r="F245" s="216" t="s">
        <v>1453</v>
      </c>
      <c r="G245" s="38"/>
      <c r="H245" s="38"/>
      <c r="I245" s="217"/>
      <c r="J245" s="38"/>
      <c r="K245" s="38"/>
      <c r="L245" s="42"/>
      <c r="M245" s="218"/>
      <c r="N245" s="21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168</v>
      </c>
      <c r="AU245" s="15" t="s">
        <v>82</v>
      </c>
    </row>
    <row r="246" s="2" customFormat="1" ht="16.5" customHeight="1">
      <c r="A246" s="36"/>
      <c r="B246" s="37"/>
      <c r="C246" s="202" t="s">
        <v>709</v>
      </c>
      <c r="D246" s="202" t="s">
        <v>161</v>
      </c>
      <c r="E246" s="203" t="s">
        <v>1455</v>
      </c>
      <c r="F246" s="204" t="s">
        <v>1456</v>
      </c>
      <c r="G246" s="205" t="s">
        <v>278</v>
      </c>
      <c r="H246" s="206">
        <v>2</v>
      </c>
      <c r="I246" s="207"/>
      <c r="J246" s="208">
        <f>ROUND(I246*H246,2)</f>
        <v>0</v>
      </c>
      <c r="K246" s="204" t="s">
        <v>165</v>
      </c>
      <c r="L246" s="42"/>
      <c r="M246" s="209" t="s">
        <v>19</v>
      </c>
      <c r="N246" s="210" t="s">
        <v>43</v>
      </c>
      <c r="O246" s="82"/>
      <c r="P246" s="211">
        <f>O246*H246</f>
        <v>0</v>
      </c>
      <c r="Q246" s="211">
        <v>0.020729276500000001</v>
      </c>
      <c r="R246" s="211">
        <f>Q246*H246</f>
        <v>0.041458553000000002</v>
      </c>
      <c r="S246" s="211">
        <v>0</v>
      </c>
      <c r="T246" s="212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13" t="s">
        <v>259</v>
      </c>
      <c r="AT246" s="213" t="s">
        <v>161</v>
      </c>
      <c r="AU246" s="213" t="s">
        <v>82</v>
      </c>
      <c r="AY246" s="15" t="s">
        <v>158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5" t="s">
        <v>80</v>
      </c>
      <c r="BK246" s="214">
        <f>ROUND(I246*H246,2)</f>
        <v>0</v>
      </c>
      <c r="BL246" s="15" t="s">
        <v>259</v>
      </c>
      <c r="BM246" s="213" t="s">
        <v>1457</v>
      </c>
    </row>
    <row r="247" s="2" customFormat="1">
      <c r="A247" s="36"/>
      <c r="B247" s="37"/>
      <c r="C247" s="38"/>
      <c r="D247" s="215" t="s">
        <v>168</v>
      </c>
      <c r="E247" s="38"/>
      <c r="F247" s="216" t="s">
        <v>1458</v>
      </c>
      <c r="G247" s="38"/>
      <c r="H247" s="38"/>
      <c r="I247" s="217"/>
      <c r="J247" s="38"/>
      <c r="K247" s="38"/>
      <c r="L247" s="42"/>
      <c r="M247" s="218"/>
      <c r="N247" s="219"/>
      <c r="O247" s="82"/>
      <c r="P247" s="82"/>
      <c r="Q247" s="82"/>
      <c r="R247" s="82"/>
      <c r="S247" s="82"/>
      <c r="T247" s="83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168</v>
      </c>
      <c r="AU247" s="15" t="s">
        <v>82</v>
      </c>
    </row>
    <row r="248" s="2" customFormat="1">
      <c r="A248" s="36"/>
      <c r="B248" s="37"/>
      <c r="C248" s="38"/>
      <c r="D248" s="220" t="s">
        <v>170</v>
      </c>
      <c r="E248" s="38"/>
      <c r="F248" s="221" t="s">
        <v>1459</v>
      </c>
      <c r="G248" s="38"/>
      <c r="H248" s="38"/>
      <c r="I248" s="217"/>
      <c r="J248" s="38"/>
      <c r="K248" s="38"/>
      <c r="L248" s="42"/>
      <c r="M248" s="218"/>
      <c r="N248" s="219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170</v>
      </c>
      <c r="AU248" s="15" t="s">
        <v>82</v>
      </c>
    </row>
    <row r="249" s="2" customFormat="1" ht="16.5" customHeight="1">
      <c r="A249" s="36"/>
      <c r="B249" s="37"/>
      <c r="C249" s="202" t="s">
        <v>715</v>
      </c>
      <c r="D249" s="202" t="s">
        <v>161</v>
      </c>
      <c r="E249" s="203" t="s">
        <v>1460</v>
      </c>
      <c r="F249" s="204" t="s">
        <v>1461</v>
      </c>
      <c r="G249" s="205" t="s">
        <v>278</v>
      </c>
      <c r="H249" s="206">
        <v>2</v>
      </c>
      <c r="I249" s="207"/>
      <c r="J249" s="208">
        <f>ROUND(I249*H249,2)</f>
        <v>0</v>
      </c>
      <c r="K249" s="204" t="s">
        <v>165</v>
      </c>
      <c r="L249" s="42"/>
      <c r="M249" s="209" t="s">
        <v>19</v>
      </c>
      <c r="N249" s="210" t="s">
        <v>43</v>
      </c>
      <c r="O249" s="82"/>
      <c r="P249" s="211">
        <f>O249*H249</f>
        <v>0</v>
      </c>
      <c r="Q249" s="211">
        <v>0.0510066624</v>
      </c>
      <c r="R249" s="211">
        <f>Q249*H249</f>
        <v>0.1020133248</v>
      </c>
      <c r="S249" s="211">
        <v>0</v>
      </c>
      <c r="T249" s="212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13" t="s">
        <v>259</v>
      </c>
      <c r="AT249" s="213" t="s">
        <v>161</v>
      </c>
      <c r="AU249" s="213" t="s">
        <v>82</v>
      </c>
      <c r="AY249" s="15" t="s">
        <v>158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5" t="s">
        <v>80</v>
      </c>
      <c r="BK249" s="214">
        <f>ROUND(I249*H249,2)</f>
        <v>0</v>
      </c>
      <c r="BL249" s="15" t="s">
        <v>259</v>
      </c>
      <c r="BM249" s="213" t="s">
        <v>1462</v>
      </c>
    </row>
    <row r="250" s="2" customFormat="1">
      <c r="A250" s="36"/>
      <c r="B250" s="37"/>
      <c r="C250" s="38"/>
      <c r="D250" s="215" t="s">
        <v>168</v>
      </c>
      <c r="E250" s="38"/>
      <c r="F250" s="216" t="s">
        <v>1463</v>
      </c>
      <c r="G250" s="38"/>
      <c r="H250" s="38"/>
      <c r="I250" s="217"/>
      <c r="J250" s="38"/>
      <c r="K250" s="38"/>
      <c r="L250" s="42"/>
      <c r="M250" s="218"/>
      <c r="N250" s="219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168</v>
      </c>
      <c r="AU250" s="15" t="s">
        <v>82</v>
      </c>
    </row>
    <row r="251" s="2" customFormat="1">
      <c r="A251" s="36"/>
      <c r="B251" s="37"/>
      <c r="C251" s="38"/>
      <c r="D251" s="220" t="s">
        <v>170</v>
      </c>
      <c r="E251" s="38"/>
      <c r="F251" s="221" t="s">
        <v>1464</v>
      </c>
      <c r="G251" s="38"/>
      <c r="H251" s="38"/>
      <c r="I251" s="217"/>
      <c r="J251" s="38"/>
      <c r="K251" s="38"/>
      <c r="L251" s="42"/>
      <c r="M251" s="218"/>
      <c r="N251" s="21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170</v>
      </c>
      <c r="AU251" s="15" t="s">
        <v>82</v>
      </c>
    </row>
    <row r="252" s="2" customFormat="1" ht="16.5" customHeight="1">
      <c r="A252" s="36"/>
      <c r="B252" s="37"/>
      <c r="C252" s="202" t="s">
        <v>721</v>
      </c>
      <c r="D252" s="202" t="s">
        <v>161</v>
      </c>
      <c r="E252" s="203" t="s">
        <v>1465</v>
      </c>
      <c r="F252" s="204" t="s">
        <v>1466</v>
      </c>
      <c r="G252" s="205" t="s">
        <v>278</v>
      </c>
      <c r="H252" s="206">
        <v>2</v>
      </c>
      <c r="I252" s="207"/>
      <c r="J252" s="208">
        <f>ROUND(I252*H252,2)</f>
        <v>0</v>
      </c>
      <c r="K252" s="204" t="s">
        <v>165</v>
      </c>
      <c r="L252" s="42"/>
      <c r="M252" s="209" t="s">
        <v>19</v>
      </c>
      <c r="N252" s="210" t="s">
        <v>43</v>
      </c>
      <c r="O252" s="82"/>
      <c r="P252" s="211">
        <f>O252*H252</f>
        <v>0</v>
      </c>
      <c r="Q252" s="211">
        <v>0.0011000000000000001</v>
      </c>
      <c r="R252" s="211">
        <f>Q252*H252</f>
        <v>0.0022000000000000001</v>
      </c>
      <c r="S252" s="211">
        <v>0</v>
      </c>
      <c r="T252" s="212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13" t="s">
        <v>259</v>
      </c>
      <c r="AT252" s="213" t="s">
        <v>161</v>
      </c>
      <c r="AU252" s="213" t="s">
        <v>82</v>
      </c>
      <c r="AY252" s="15" t="s">
        <v>158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5" t="s">
        <v>80</v>
      </c>
      <c r="BK252" s="214">
        <f>ROUND(I252*H252,2)</f>
        <v>0</v>
      </c>
      <c r="BL252" s="15" t="s">
        <v>259</v>
      </c>
      <c r="BM252" s="213" t="s">
        <v>1467</v>
      </c>
    </row>
    <row r="253" s="2" customFormat="1">
      <c r="A253" s="36"/>
      <c r="B253" s="37"/>
      <c r="C253" s="38"/>
      <c r="D253" s="215" t="s">
        <v>168</v>
      </c>
      <c r="E253" s="38"/>
      <c r="F253" s="216" t="s">
        <v>1466</v>
      </c>
      <c r="G253" s="38"/>
      <c r="H253" s="38"/>
      <c r="I253" s="217"/>
      <c r="J253" s="38"/>
      <c r="K253" s="38"/>
      <c r="L253" s="42"/>
      <c r="M253" s="218"/>
      <c r="N253" s="219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168</v>
      </c>
      <c r="AU253" s="15" t="s">
        <v>82</v>
      </c>
    </row>
    <row r="254" s="2" customFormat="1">
      <c r="A254" s="36"/>
      <c r="B254" s="37"/>
      <c r="C254" s="38"/>
      <c r="D254" s="220" t="s">
        <v>170</v>
      </c>
      <c r="E254" s="38"/>
      <c r="F254" s="221" t="s">
        <v>1468</v>
      </c>
      <c r="G254" s="38"/>
      <c r="H254" s="38"/>
      <c r="I254" s="217"/>
      <c r="J254" s="38"/>
      <c r="K254" s="38"/>
      <c r="L254" s="42"/>
      <c r="M254" s="218"/>
      <c r="N254" s="219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170</v>
      </c>
      <c r="AU254" s="15" t="s">
        <v>82</v>
      </c>
    </row>
    <row r="255" s="2" customFormat="1" ht="16.5" customHeight="1">
      <c r="A255" s="36"/>
      <c r="B255" s="37"/>
      <c r="C255" s="202" t="s">
        <v>729</v>
      </c>
      <c r="D255" s="202" t="s">
        <v>161</v>
      </c>
      <c r="E255" s="203" t="s">
        <v>1469</v>
      </c>
      <c r="F255" s="204" t="s">
        <v>1470</v>
      </c>
      <c r="G255" s="205" t="s">
        <v>278</v>
      </c>
      <c r="H255" s="206">
        <v>26</v>
      </c>
      <c r="I255" s="207"/>
      <c r="J255" s="208">
        <f>ROUND(I255*H255,2)</f>
        <v>0</v>
      </c>
      <c r="K255" s="204" t="s">
        <v>165</v>
      </c>
      <c r="L255" s="42"/>
      <c r="M255" s="209" t="s">
        <v>19</v>
      </c>
      <c r="N255" s="210" t="s">
        <v>43</v>
      </c>
      <c r="O255" s="82"/>
      <c r="P255" s="211">
        <f>O255*H255</f>
        <v>0</v>
      </c>
      <c r="Q255" s="211">
        <v>0.00023913999999999999</v>
      </c>
      <c r="R255" s="211">
        <f>Q255*H255</f>
        <v>0.00621764</v>
      </c>
      <c r="S255" s="211">
        <v>0</v>
      </c>
      <c r="T255" s="21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13" t="s">
        <v>259</v>
      </c>
      <c r="AT255" s="213" t="s">
        <v>161</v>
      </c>
      <c r="AU255" s="213" t="s">
        <v>82</v>
      </c>
      <c r="AY255" s="15" t="s">
        <v>158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5" t="s">
        <v>80</v>
      </c>
      <c r="BK255" s="214">
        <f>ROUND(I255*H255,2)</f>
        <v>0</v>
      </c>
      <c r="BL255" s="15" t="s">
        <v>259</v>
      </c>
      <c r="BM255" s="213" t="s">
        <v>1471</v>
      </c>
    </row>
    <row r="256" s="2" customFormat="1">
      <c r="A256" s="36"/>
      <c r="B256" s="37"/>
      <c r="C256" s="38"/>
      <c r="D256" s="215" t="s">
        <v>168</v>
      </c>
      <c r="E256" s="38"/>
      <c r="F256" s="216" t="s">
        <v>1472</v>
      </c>
      <c r="G256" s="38"/>
      <c r="H256" s="38"/>
      <c r="I256" s="217"/>
      <c r="J256" s="38"/>
      <c r="K256" s="38"/>
      <c r="L256" s="42"/>
      <c r="M256" s="218"/>
      <c r="N256" s="219"/>
      <c r="O256" s="82"/>
      <c r="P256" s="82"/>
      <c r="Q256" s="82"/>
      <c r="R256" s="82"/>
      <c r="S256" s="82"/>
      <c r="T256" s="83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168</v>
      </c>
      <c r="AU256" s="15" t="s">
        <v>82</v>
      </c>
    </row>
    <row r="257" s="2" customFormat="1">
      <c r="A257" s="36"/>
      <c r="B257" s="37"/>
      <c r="C257" s="38"/>
      <c r="D257" s="220" t="s">
        <v>170</v>
      </c>
      <c r="E257" s="38"/>
      <c r="F257" s="221" t="s">
        <v>1473</v>
      </c>
      <c r="G257" s="38"/>
      <c r="H257" s="38"/>
      <c r="I257" s="217"/>
      <c r="J257" s="38"/>
      <c r="K257" s="38"/>
      <c r="L257" s="42"/>
      <c r="M257" s="218"/>
      <c r="N257" s="219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170</v>
      </c>
      <c r="AU257" s="15" t="s">
        <v>82</v>
      </c>
    </row>
    <row r="258" s="2" customFormat="1" ht="16.5" customHeight="1">
      <c r="A258" s="36"/>
      <c r="B258" s="37"/>
      <c r="C258" s="202" t="s">
        <v>735</v>
      </c>
      <c r="D258" s="202" t="s">
        <v>161</v>
      </c>
      <c r="E258" s="203" t="s">
        <v>1474</v>
      </c>
      <c r="F258" s="204" t="s">
        <v>1475</v>
      </c>
      <c r="G258" s="205" t="s">
        <v>278</v>
      </c>
      <c r="H258" s="206">
        <v>10</v>
      </c>
      <c r="I258" s="207"/>
      <c r="J258" s="208">
        <f>ROUND(I258*H258,2)</f>
        <v>0</v>
      </c>
      <c r="K258" s="204" t="s">
        <v>165</v>
      </c>
      <c r="L258" s="42"/>
      <c r="M258" s="209" t="s">
        <v>19</v>
      </c>
      <c r="N258" s="210" t="s">
        <v>43</v>
      </c>
      <c r="O258" s="82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13" t="s">
        <v>259</v>
      </c>
      <c r="AT258" s="213" t="s">
        <v>161</v>
      </c>
      <c r="AU258" s="213" t="s">
        <v>82</v>
      </c>
      <c r="AY258" s="15" t="s">
        <v>158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5" t="s">
        <v>80</v>
      </c>
      <c r="BK258" s="214">
        <f>ROUND(I258*H258,2)</f>
        <v>0</v>
      </c>
      <c r="BL258" s="15" t="s">
        <v>259</v>
      </c>
      <c r="BM258" s="213" t="s">
        <v>1476</v>
      </c>
    </row>
    <row r="259" s="2" customFormat="1">
      <c r="A259" s="36"/>
      <c r="B259" s="37"/>
      <c r="C259" s="38"/>
      <c r="D259" s="215" t="s">
        <v>168</v>
      </c>
      <c r="E259" s="38"/>
      <c r="F259" s="216" t="s">
        <v>1477</v>
      </c>
      <c r="G259" s="38"/>
      <c r="H259" s="38"/>
      <c r="I259" s="217"/>
      <c r="J259" s="38"/>
      <c r="K259" s="38"/>
      <c r="L259" s="42"/>
      <c r="M259" s="218"/>
      <c r="N259" s="219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168</v>
      </c>
      <c r="AU259" s="15" t="s">
        <v>82</v>
      </c>
    </row>
    <row r="260" s="2" customFormat="1">
      <c r="A260" s="36"/>
      <c r="B260" s="37"/>
      <c r="C260" s="38"/>
      <c r="D260" s="220" t="s">
        <v>170</v>
      </c>
      <c r="E260" s="38"/>
      <c r="F260" s="221" t="s">
        <v>1478</v>
      </c>
      <c r="G260" s="38"/>
      <c r="H260" s="38"/>
      <c r="I260" s="217"/>
      <c r="J260" s="38"/>
      <c r="K260" s="38"/>
      <c r="L260" s="42"/>
      <c r="M260" s="218"/>
      <c r="N260" s="219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170</v>
      </c>
      <c r="AU260" s="15" t="s">
        <v>82</v>
      </c>
    </row>
    <row r="261" s="2" customFormat="1" ht="16.5" customHeight="1">
      <c r="A261" s="36"/>
      <c r="B261" s="37"/>
      <c r="C261" s="226" t="s">
        <v>429</v>
      </c>
      <c r="D261" s="226" t="s">
        <v>461</v>
      </c>
      <c r="E261" s="227" t="s">
        <v>1479</v>
      </c>
      <c r="F261" s="228" t="s">
        <v>1480</v>
      </c>
      <c r="G261" s="229" t="s">
        <v>278</v>
      </c>
      <c r="H261" s="230">
        <v>10</v>
      </c>
      <c r="I261" s="231"/>
      <c r="J261" s="232">
        <f>ROUND(I261*H261,2)</f>
        <v>0</v>
      </c>
      <c r="K261" s="228" t="s">
        <v>19</v>
      </c>
      <c r="L261" s="233"/>
      <c r="M261" s="234" t="s">
        <v>19</v>
      </c>
      <c r="N261" s="235" t="s">
        <v>43</v>
      </c>
      <c r="O261" s="82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13" t="s">
        <v>570</v>
      </c>
      <c r="AT261" s="213" t="s">
        <v>461</v>
      </c>
      <c r="AU261" s="213" t="s">
        <v>82</v>
      </c>
      <c r="AY261" s="15" t="s">
        <v>158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5" t="s">
        <v>80</v>
      </c>
      <c r="BK261" s="214">
        <f>ROUND(I261*H261,2)</f>
        <v>0</v>
      </c>
      <c r="BL261" s="15" t="s">
        <v>259</v>
      </c>
      <c r="BM261" s="213" t="s">
        <v>1481</v>
      </c>
    </row>
    <row r="262" s="2" customFormat="1">
      <c r="A262" s="36"/>
      <c r="B262" s="37"/>
      <c r="C262" s="38"/>
      <c r="D262" s="215" t="s">
        <v>168</v>
      </c>
      <c r="E262" s="38"/>
      <c r="F262" s="216" t="s">
        <v>1480</v>
      </c>
      <c r="G262" s="38"/>
      <c r="H262" s="38"/>
      <c r="I262" s="217"/>
      <c r="J262" s="38"/>
      <c r="K262" s="38"/>
      <c r="L262" s="42"/>
      <c r="M262" s="218"/>
      <c r="N262" s="219"/>
      <c r="O262" s="82"/>
      <c r="P262" s="82"/>
      <c r="Q262" s="82"/>
      <c r="R262" s="82"/>
      <c r="S262" s="82"/>
      <c r="T262" s="83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168</v>
      </c>
      <c r="AU262" s="15" t="s">
        <v>82</v>
      </c>
    </row>
    <row r="263" s="2" customFormat="1" ht="16.5" customHeight="1">
      <c r="A263" s="36"/>
      <c r="B263" s="37"/>
      <c r="C263" s="202" t="s">
        <v>746</v>
      </c>
      <c r="D263" s="202" t="s">
        <v>161</v>
      </c>
      <c r="E263" s="203" t="s">
        <v>1482</v>
      </c>
      <c r="F263" s="204" t="s">
        <v>1483</v>
      </c>
      <c r="G263" s="205" t="s">
        <v>278</v>
      </c>
      <c r="H263" s="206">
        <v>2</v>
      </c>
      <c r="I263" s="207"/>
      <c r="J263" s="208">
        <f>ROUND(I263*H263,2)</f>
        <v>0</v>
      </c>
      <c r="K263" s="204" t="s">
        <v>165</v>
      </c>
      <c r="L263" s="42"/>
      <c r="M263" s="209" t="s">
        <v>19</v>
      </c>
      <c r="N263" s="210" t="s">
        <v>43</v>
      </c>
      <c r="O263" s="82"/>
      <c r="P263" s="211">
        <f>O263*H263</f>
        <v>0</v>
      </c>
      <c r="Q263" s="211">
        <v>0.0019591399999999998</v>
      </c>
      <c r="R263" s="211">
        <f>Q263*H263</f>
        <v>0.0039182799999999997</v>
      </c>
      <c r="S263" s="211">
        <v>0</v>
      </c>
      <c r="T263" s="212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13" t="s">
        <v>259</v>
      </c>
      <c r="AT263" s="213" t="s">
        <v>161</v>
      </c>
      <c r="AU263" s="213" t="s">
        <v>82</v>
      </c>
      <c r="AY263" s="15" t="s">
        <v>158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5" t="s">
        <v>80</v>
      </c>
      <c r="BK263" s="214">
        <f>ROUND(I263*H263,2)</f>
        <v>0</v>
      </c>
      <c r="BL263" s="15" t="s">
        <v>259</v>
      </c>
      <c r="BM263" s="213" t="s">
        <v>1484</v>
      </c>
    </row>
    <row r="264" s="2" customFormat="1">
      <c r="A264" s="36"/>
      <c r="B264" s="37"/>
      <c r="C264" s="38"/>
      <c r="D264" s="215" t="s">
        <v>168</v>
      </c>
      <c r="E264" s="38"/>
      <c r="F264" s="216" t="s">
        <v>1485</v>
      </c>
      <c r="G264" s="38"/>
      <c r="H264" s="38"/>
      <c r="I264" s="217"/>
      <c r="J264" s="38"/>
      <c r="K264" s="38"/>
      <c r="L264" s="42"/>
      <c r="M264" s="218"/>
      <c r="N264" s="219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168</v>
      </c>
      <c r="AU264" s="15" t="s">
        <v>82</v>
      </c>
    </row>
    <row r="265" s="2" customFormat="1">
      <c r="A265" s="36"/>
      <c r="B265" s="37"/>
      <c r="C265" s="38"/>
      <c r="D265" s="220" t="s">
        <v>170</v>
      </c>
      <c r="E265" s="38"/>
      <c r="F265" s="221" t="s">
        <v>1486</v>
      </c>
      <c r="G265" s="38"/>
      <c r="H265" s="38"/>
      <c r="I265" s="217"/>
      <c r="J265" s="38"/>
      <c r="K265" s="38"/>
      <c r="L265" s="42"/>
      <c r="M265" s="218"/>
      <c r="N265" s="219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170</v>
      </c>
      <c r="AU265" s="15" t="s">
        <v>82</v>
      </c>
    </row>
    <row r="266" s="2" customFormat="1" ht="16.5" customHeight="1">
      <c r="A266" s="36"/>
      <c r="B266" s="37"/>
      <c r="C266" s="202" t="s">
        <v>447</v>
      </c>
      <c r="D266" s="202" t="s">
        <v>161</v>
      </c>
      <c r="E266" s="203" t="s">
        <v>1487</v>
      </c>
      <c r="F266" s="204" t="s">
        <v>1488</v>
      </c>
      <c r="G266" s="205" t="s">
        <v>278</v>
      </c>
      <c r="H266" s="206">
        <v>2</v>
      </c>
      <c r="I266" s="207"/>
      <c r="J266" s="208">
        <f>ROUND(I266*H266,2)</f>
        <v>0</v>
      </c>
      <c r="K266" s="204" t="s">
        <v>165</v>
      </c>
      <c r="L266" s="42"/>
      <c r="M266" s="209" t="s">
        <v>19</v>
      </c>
      <c r="N266" s="210" t="s">
        <v>43</v>
      </c>
      <c r="O266" s="82"/>
      <c r="P266" s="211">
        <f>O266*H266</f>
        <v>0</v>
      </c>
      <c r="Q266" s="211">
        <v>0.00183914</v>
      </c>
      <c r="R266" s="211">
        <f>Q266*H266</f>
        <v>0.0036782799999999999</v>
      </c>
      <c r="S266" s="211">
        <v>0</v>
      </c>
      <c r="T266" s="212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13" t="s">
        <v>259</v>
      </c>
      <c r="AT266" s="213" t="s">
        <v>161</v>
      </c>
      <c r="AU266" s="213" t="s">
        <v>82</v>
      </c>
      <c r="AY266" s="15" t="s">
        <v>158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5" t="s">
        <v>80</v>
      </c>
      <c r="BK266" s="214">
        <f>ROUND(I266*H266,2)</f>
        <v>0</v>
      </c>
      <c r="BL266" s="15" t="s">
        <v>259</v>
      </c>
      <c r="BM266" s="213" t="s">
        <v>1489</v>
      </c>
    </row>
    <row r="267" s="2" customFormat="1">
      <c r="A267" s="36"/>
      <c r="B267" s="37"/>
      <c r="C267" s="38"/>
      <c r="D267" s="215" t="s">
        <v>168</v>
      </c>
      <c r="E267" s="38"/>
      <c r="F267" s="216" t="s">
        <v>1490</v>
      </c>
      <c r="G267" s="38"/>
      <c r="H267" s="38"/>
      <c r="I267" s="217"/>
      <c r="J267" s="38"/>
      <c r="K267" s="38"/>
      <c r="L267" s="42"/>
      <c r="M267" s="218"/>
      <c r="N267" s="219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168</v>
      </c>
      <c r="AU267" s="15" t="s">
        <v>82</v>
      </c>
    </row>
    <row r="268" s="2" customFormat="1">
      <c r="A268" s="36"/>
      <c r="B268" s="37"/>
      <c r="C268" s="38"/>
      <c r="D268" s="220" t="s">
        <v>170</v>
      </c>
      <c r="E268" s="38"/>
      <c r="F268" s="221" t="s">
        <v>1491</v>
      </c>
      <c r="G268" s="38"/>
      <c r="H268" s="38"/>
      <c r="I268" s="217"/>
      <c r="J268" s="38"/>
      <c r="K268" s="38"/>
      <c r="L268" s="42"/>
      <c r="M268" s="218"/>
      <c r="N268" s="219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170</v>
      </c>
      <c r="AU268" s="15" t="s">
        <v>82</v>
      </c>
    </row>
    <row r="269" s="2" customFormat="1" ht="16.5" customHeight="1">
      <c r="A269" s="36"/>
      <c r="B269" s="37"/>
      <c r="C269" s="202" t="s">
        <v>454</v>
      </c>
      <c r="D269" s="202" t="s">
        <v>161</v>
      </c>
      <c r="E269" s="203" t="s">
        <v>1492</v>
      </c>
      <c r="F269" s="204" t="s">
        <v>1493</v>
      </c>
      <c r="G269" s="205" t="s">
        <v>278</v>
      </c>
      <c r="H269" s="206">
        <v>2</v>
      </c>
      <c r="I269" s="207"/>
      <c r="J269" s="208">
        <f>ROUND(I269*H269,2)</f>
        <v>0</v>
      </c>
      <c r="K269" s="204" t="s">
        <v>165</v>
      </c>
      <c r="L269" s="42"/>
      <c r="M269" s="209" t="s">
        <v>19</v>
      </c>
      <c r="N269" s="210" t="s">
        <v>43</v>
      </c>
      <c r="O269" s="82"/>
      <c r="P269" s="211">
        <f>O269*H269</f>
        <v>0</v>
      </c>
      <c r="Q269" s="211">
        <v>0.0147488363</v>
      </c>
      <c r="R269" s="211">
        <f>Q269*H269</f>
        <v>0.0294976726</v>
      </c>
      <c r="S269" s="211">
        <v>0</v>
      </c>
      <c r="T269" s="212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13" t="s">
        <v>259</v>
      </c>
      <c r="AT269" s="213" t="s">
        <v>161</v>
      </c>
      <c r="AU269" s="213" t="s">
        <v>82</v>
      </c>
      <c r="AY269" s="15" t="s">
        <v>158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5" t="s">
        <v>80</v>
      </c>
      <c r="BK269" s="214">
        <f>ROUND(I269*H269,2)</f>
        <v>0</v>
      </c>
      <c r="BL269" s="15" t="s">
        <v>259</v>
      </c>
      <c r="BM269" s="213" t="s">
        <v>1494</v>
      </c>
    </row>
    <row r="270" s="2" customFormat="1">
      <c r="A270" s="36"/>
      <c r="B270" s="37"/>
      <c r="C270" s="38"/>
      <c r="D270" s="215" t="s">
        <v>168</v>
      </c>
      <c r="E270" s="38"/>
      <c r="F270" s="216" t="s">
        <v>1495</v>
      </c>
      <c r="G270" s="38"/>
      <c r="H270" s="38"/>
      <c r="I270" s="217"/>
      <c r="J270" s="38"/>
      <c r="K270" s="38"/>
      <c r="L270" s="42"/>
      <c r="M270" s="218"/>
      <c r="N270" s="219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168</v>
      </c>
      <c r="AU270" s="15" t="s">
        <v>82</v>
      </c>
    </row>
    <row r="271" s="2" customFormat="1">
      <c r="A271" s="36"/>
      <c r="B271" s="37"/>
      <c r="C271" s="38"/>
      <c r="D271" s="220" t="s">
        <v>170</v>
      </c>
      <c r="E271" s="38"/>
      <c r="F271" s="221" t="s">
        <v>1496</v>
      </c>
      <c r="G271" s="38"/>
      <c r="H271" s="38"/>
      <c r="I271" s="217"/>
      <c r="J271" s="38"/>
      <c r="K271" s="38"/>
      <c r="L271" s="42"/>
      <c r="M271" s="218"/>
      <c r="N271" s="219"/>
      <c r="O271" s="82"/>
      <c r="P271" s="82"/>
      <c r="Q271" s="82"/>
      <c r="R271" s="82"/>
      <c r="S271" s="82"/>
      <c r="T271" s="83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170</v>
      </c>
      <c r="AU271" s="15" t="s">
        <v>82</v>
      </c>
    </row>
    <row r="272" s="2" customFormat="1" ht="16.5" customHeight="1">
      <c r="A272" s="36"/>
      <c r="B272" s="37"/>
      <c r="C272" s="202" t="s">
        <v>761</v>
      </c>
      <c r="D272" s="202" t="s">
        <v>161</v>
      </c>
      <c r="E272" s="203" t="s">
        <v>1497</v>
      </c>
      <c r="F272" s="204" t="s">
        <v>1498</v>
      </c>
      <c r="G272" s="205" t="s">
        <v>278</v>
      </c>
      <c r="H272" s="206">
        <v>2</v>
      </c>
      <c r="I272" s="207"/>
      <c r="J272" s="208">
        <f>ROUND(I272*H272,2)</f>
        <v>0</v>
      </c>
      <c r="K272" s="204" t="s">
        <v>165</v>
      </c>
      <c r="L272" s="42"/>
      <c r="M272" s="209" t="s">
        <v>19</v>
      </c>
      <c r="N272" s="210" t="s">
        <v>43</v>
      </c>
      <c r="O272" s="82"/>
      <c r="P272" s="211">
        <f>O272*H272</f>
        <v>0</v>
      </c>
      <c r="Q272" s="211">
        <v>0.00184454</v>
      </c>
      <c r="R272" s="211">
        <f>Q272*H272</f>
        <v>0.00368908</v>
      </c>
      <c r="S272" s="211">
        <v>0</v>
      </c>
      <c r="T272" s="212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13" t="s">
        <v>259</v>
      </c>
      <c r="AT272" s="213" t="s">
        <v>161</v>
      </c>
      <c r="AU272" s="213" t="s">
        <v>82</v>
      </c>
      <c r="AY272" s="15" t="s">
        <v>158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5" t="s">
        <v>80</v>
      </c>
      <c r="BK272" s="214">
        <f>ROUND(I272*H272,2)</f>
        <v>0</v>
      </c>
      <c r="BL272" s="15" t="s">
        <v>259</v>
      </c>
      <c r="BM272" s="213" t="s">
        <v>1499</v>
      </c>
    </row>
    <row r="273" s="2" customFormat="1">
      <c r="A273" s="36"/>
      <c r="B273" s="37"/>
      <c r="C273" s="38"/>
      <c r="D273" s="215" t="s">
        <v>168</v>
      </c>
      <c r="E273" s="38"/>
      <c r="F273" s="216" t="s">
        <v>1500</v>
      </c>
      <c r="G273" s="38"/>
      <c r="H273" s="38"/>
      <c r="I273" s="217"/>
      <c r="J273" s="38"/>
      <c r="K273" s="38"/>
      <c r="L273" s="42"/>
      <c r="M273" s="218"/>
      <c r="N273" s="219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168</v>
      </c>
      <c r="AU273" s="15" t="s">
        <v>82</v>
      </c>
    </row>
    <row r="274" s="2" customFormat="1">
      <c r="A274" s="36"/>
      <c r="B274" s="37"/>
      <c r="C274" s="38"/>
      <c r="D274" s="220" t="s">
        <v>170</v>
      </c>
      <c r="E274" s="38"/>
      <c r="F274" s="221" t="s">
        <v>1501</v>
      </c>
      <c r="G274" s="38"/>
      <c r="H274" s="38"/>
      <c r="I274" s="217"/>
      <c r="J274" s="38"/>
      <c r="K274" s="38"/>
      <c r="L274" s="42"/>
      <c r="M274" s="218"/>
      <c r="N274" s="219"/>
      <c r="O274" s="82"/>
      <c r="P274" s="82"/>
      <c r="Q274" s="82"/>
      <c r="R274" s="82"/>
      <c r="S274" s="82"/>
      <c r="T274" s="83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170</v>
      </c>
      <c r="AU274" s="15" t="s">
        <v>82</v>
      </c>
    </row>
    <row r="275" s="2" customFormat="1" ht="16.5" customHeight="1">
      <c r="A275" s="36"/>
      <c r="B275" s="37"/>
      <c r="C275" s="202" t="s">
        <v>767</v>
      </c>
      <c r="D275" s="202" t="s">
        <v>161</v>
      </c>
      <c r="E275" s="203" t="s">
        <v>1502</v>
      </c>
      <c r="F275" s="204" t="s">
        <v>1503</v>
      </c>
      <c r="G275" s="205" t="s">
        <v>278</v>
      </c>
      <c r="H275" s="206">
        <v>10</v>
      </c>
      <c r="I275" s="207"/>
      <c r="J275" s="208">
        <f>ROUND(I275*H275,2)</f>
        <v>0</v>
      </c>
      <c r="K275" s="204" t="s">
        <v>165</v>
      </c>
      <c r="L275" s="42"/>
      <c r="M275" s="209" t="s">
        <v>19</v>
      </c>
      <c r="N275" s="210" t="s">
        <v>43</v>
      </c>
      <c r="O275" s="82"/>
      <c r="P275" s="211">
        <f>O275*H275</f>
        <v>0</v>
      </c>
      <c r="Q275" s="211">
        <v>0.00014156990000000001</v>
      </c>
      <c r="R275" s="211">
        <f>Q275*H275</f>
        <v>0.0014156990000000001</v>
      </c>
      <c r="S275" s="211">
        <v>0</v>
      </c>
      <c r="T275" s="21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13" t="s">
        <v>259</v>
      </c>
      <c r="AT275" s="213" t="s">
        <v>161</v>
      </c>
      <c r="AU275" s="213" t="s">
        <v>82</v>
      </c>
      <c r="AY275" s="15" t="s">
        <v>158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5" t="s">
        <v>80</v>
      </c>
      <c r="BK275" s="214">
        <f>ROUND(I275*H275,2)</f>
        <v>0</v>
      </c>
      <c r="BL275" s="15" t="s">
        <v>259</v>
      </c>
      <c r="BM275" s="213" t="s">
        <v>1504</v>
      </c>
    </row>
    <row r="276" s="2" customFormat="1">
      <c r="A276" s="36"/>
      <c r="B276" s="37"/>
      <c r="C276" s="38"/>
      <c r="D276" s="215" t="s">
        <v>168</v>
      </c>
      <c r="E276" s="38"/>
      <c r="F276" s="216" t="s">
        <v>1505</v>
      </c>
      <c r="G276" s="38"/>
      <c r="H276" s="38"/>
      <c r="I276" s="217"/>
      <c r="J276" s="38"/>
      <c r="K276" s="38"/>
      <c r="L276" s="42"/>
      <c r="M276" s="218"/>
      <c r="N276" s="219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168</v>
      </c>
      <c r="AU276" s="15" t="s">
        <v>82</v>
      </c>
    </row>
    <row r="277" s="2" customFormat="1">
      <c r="A277" s="36"/>
      <c r="B277" s="37"/>
      <c r="C277" s="38"/>
      <c r="D277" s="220" t="s">
        <v>170</v>
      </c>
      <c r="E277" s="38"/>
      <c r="F277" s="221" t="s">
        <v>1506</v>
      </c>
      <c r="G277" s="38"/>
      <c r="H277" s="38"/>
      <c r="I277" s="217"/>
      <c r="J277" s="38"/>
      <c r="K277" s="38"/>
      <c r="L277" s="42"/>
      <c r="M277" s="218"/>
      <c r="N277" s="219"/>
      <c r="O277" s="82"/>
      <c r="P277" s="82"/>
      <c r="Q277" s="82"/>
      <c r="R277" s="82"/>
      <c r="S277" s="82"/>
      <c r="T277" s="83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170</v>
      </c>
      <c r="AU277" s="15" t="s">
        <v>82</v>
      </c>
    </row>
    <row r="278" s="2" customFormat="1" ht="16.5" customHeight="1">
      <c r="A278" s="36"/>
      <c r="B278" s="37"/>
      <c r="C278" s="226" t="s">
        <v>772</v>
      </c>
      <c r="D278" s="226" t="s">
        <v>461</v>
      </c>
      <c r="E278" s="227" t="s">
        <v>1507</v>
      </c>
      <c r="F278" s="228" t="s">
        <v>1508</v>
      </c>
      <c r="G278" s="229" t="s">
        <v>278</v>
      </c>
      <c r="H278" s="230">
        <v>10</v>
      </c>
      <c r="I278" s="231"/>
      <c r="J278" s="232">
        <f>ROUND(I278*H278,2)</f>
        <v>0</v>
      </c>
      <c r="K278" s="228" t="s">
        <v>19</v>
      </c>
      <c r="L278" s="233"/>
      <c r="M278" s="234" t="s">
        <v>19</v>
      </c>
      <c r="N278" s="235" t="s">
        <v>43</v>
      </c>
      <c r="O278" s="82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13" t="s">
        <v>570</v>
      </c>
      <c r="AT278" s="213" t="s">
        <v>461</v>
      </c>
      <c r="AU278" s="213" t="s">
        <v>82</v>
      </c>
      <c r="AY278" s="15" t="s">
        <v>158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5" t="s">
        <v>80</v>
      </c>
      <c r="BK278" s="214">
        <f>ROUND(I278*H278,2)</f>
        <v>0</v>
      </c>
      <c r="BL278" s="15" t="s">
        <v>259</v>
      </c>
      <c r="BM278" s="213" t="s">
        <v>1509</v>
      </c>
    </row>
    <row r="279" s="2" customFormat="1">
      <c r="A279" s="36"/>
      <c r="B279" s="37"/>
      <c r="C279" s="38"/>
      <c r="D279" s="215" t="s">
        <v>168</v>
      </c>
      <c r="E279" s="38"/>
      <c r="F279" s="216" t="s">
        <v>1508</v>
      </c>
      <c r="G279" s="38"/>
      <c r="H279" s="38"/>
      <c r="I279" s="217"/>
      <c r="J279" s="38"/>
      <c r="K279" s="38"/>
      <c r="L279" s="42"/>
      <c r="M279" s="218"/>
      <c r="N279" s="219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168</v>
      </c>
      <c r="AU279" s="15" t="s">
        <v>82</v>
      </c>
    </row>
    <row r="280" s="2" customFormat="1" ht="16.5" customHeight="1">
      <c r="A280" s="36"/>
      <c r="B280" s="37"/>
      <c r="C280" s="202" t="s">
        <v>778</v>
      </c>
      <c r="D280" s="202" t="s">
        <v>161</v>
      </c>
      <c r="E280" s="203" t="s">
        <v>1510</v>
      </c>
      <c r="F280" s="204" t="s">
        <v>1511</v>
      </c>
      <c r="G280" s="205" t="s">
        <v>308</v>
      </c>
      <c r="H280" s="206">
        <v>2</v>
      </c>
      <c r="I280" s="207"/>
      <c r="J280" s="208">
        <f>ROUND(I280*H280,2)</f>
        <v>0</v>
      </c>
      <c r="K280" s="204" t="s">
        <v>165</v>
      </c>
      <c r="L280" s="42"/>
      <c r="M280" s="209" t="s">
        <v>19</v>
      </c>
      <c r="N280" s="210" t="s">
        <v>43</v>
      </c>
      <c r="O280" s="82"/>
      <c r="P280" s="211">
        <f>O280*H280</f>
        <v>0</v>
      </c>
      <c r="Q280" s="211">
        <v>0.0002375</v>
      </c>
      <c r="R280" s="211">
        <f>Q280*H280</f>
        <v>0.000475</v>
      </c>
      <c r="S280" s="211">
        <v>0</v>
      </c>
      <c r="T280" s="212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13" t="s">
        <v>259</v>
      </c>
      <c r="AT280" s="213" t="s">
        <v>161</v>
      </c>
      <c r="AU280" s="213" t="s">
        <v>82</v>
      </c>
      <c r="AY280" s="15" t="s">
        <v>158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5" t="s">
        <v>80</v>
      </c>
      <c r="BK280" s="214">
        <f>ROUND(I280*H280,2)</f>
        <v>0</v>
      </c>
      <c r="BL280" s="15" t="s">
        <v>259</v>
      </c>
      <c r="BM280" s="213" t="s">
        <v>1512</v>
      </c>
    </row>
    <row r="281" s="2" customFormat="1">
      <c r="A281" s="36"/>
      <c r="B281" s="37"/>
      <c r="C281" s="38"/>
      <c r="D281" s="215" t="s">
        <v>168</v>
      </c>
      <c r="E281" s="38"/>
      <c r="F281" s="216" t="s">
        <v>1513</v>
      </c>
      <c r="G281" s="38"/>
      <c r="H281" s="38"/>
      <c r="I281" s="217"/>
      <c r="J281" s="38"/>
      <c r="K281" s="38"/>
      <c r="L281" s="42"/>
      <c r="M281" s="218"/>
      <c r="N281" s="219"/>
      <c r="O281" s="82"/>
      <c r="P281" s="82"/>
      <c r="Q281" s="82"/>
      <c r="R281" s="82"/>
      <c r="S281" s="82"/>
      <c r="T281" s="83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168</v>
      </c>
      <c r="AU281" s="15" t="s">
        <v>82</v>
      </c>
    </row>
    <row r="282" s="2" customFormat="1">
      <c r="A282" s="36"/>
      <c r="B282" s="37"/>
      <c r="C282" s="38"/>
      <c r="D282" s="220" t="s">
        <v>170</v>
      </c>
      <c r="E282" s="38"/>
      <c r="F282" s="221" t="s">
        <v>1514</v>
      </c>
      <c r="G282" s="38"/>
      <c r="H282" s="38"/>
      <c r="I282" s="217"/>
      <c r="J282" s="38"/>
      <c r="K282" s="38"/>
      <c r="L282" s="42"/>
      <c r="M282" s="218"/>
      <c r="N282" s="219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170</v>
      </c>
      <c r="AU282" s="15" t="s">
        <v>82</v>
      </c>
    </row>
    <row r="283" s="2" customFormat="1" ht="16.5" customHeight="1">
      <c r="A283" s="36"/>
      <c r="B283" s="37"/>
      <c r="C283" s="202" t="s">
        <v>786</v>
      </c>
      <c r="D283" s="202" t="s">
        <v>161</v>
      </c>
      <c r="E283" s="203" t="s">
        <v>1515</v>
      </c>
      <c r="F283" s="204" t="s">
        <v>1516</v>
      </c>
      <c r="G283" s="205" t="s">
        <v>308</v>
      </c>
      <c r="H283" s="206">
        <v>2</v>
      </c>
      <c r="I283" s="207"/>
      <c r="J283" s="208">
        <f>ROUND(I283*H283,2)</f>
        <v>0</v>
      </c>
      <c r="K283" s="204" t="s">
        <v>165</v>
      </c>
      <c r="L283" s="42"/>
      <c r="M283" s="209" t="s">
        <v>19</v>
      </c>
      <c r="N283" s="210" t="s">
        <v>43</v>
      </c>
      <c r="O283" s="82"/>
      <c r="P283" s="211">
        <f>O283*H283</f>
        <v>0</v>
      </c>
      <c r="Q283" s="211">
        <v>0.00075000000000000002</v>
      </c>
      <c r="R283" s="211">
        <f>Q283*H283</f>
        <v>0.0015</v>
      </c>
      <c r="S283" s="211">
        <v>0</v>
      </c>
      <c r="T283" s="212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13" t="s">
        <v>259</v>
      </c>
      <c r="AT283" s="213" t="s">
        <v>161</v>
      </c>
      <c r="AU283" s="213" t="s">
        <v>82</v>
      </c>
      <c r="AY283" s="15" t="s">
        <v>158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5" t="s">
        <v>80</v>
      </c>
      <c r="BK283" s="214">
        <f>ROUND(I283*H283,2)</f>
        <v>0</v>
      </c>
      <c r="BL283" s="15" t="s">
        <v>259</v>
      </c>
      <c r="BM283" s="213" t="s">
        <v>1517</v>
      </c>
    </row>
    <row r="284" s="2" customFormat="1">
      <c r="A284" s="36"/>
      <c r="B284" s="37"/>
      <c r="C284" s="38"/>
      <c r="D284" s="215" t="s">
        <v>168</v>
      </c>
      <c r="E284" s="38"/>
      <c r="F284" s="216" t="s">
        <v>1518</v>
      </c>
      <c r="G284" s="38"/>
      <c r="H284" s="38"/>
      <c r="I284" s="217"/>
      <c r="J284" s="38"/>
      <c r="K284" s="38"/>
      <c r="L284" s="42"/>
      <c r="M284" s="218"/>
      <c r="N284" s="219"/>
      <c r="O284" s="82"/>
      <c r="P284" s="82"/>
      <c r="Q284" s="82"/>
      <c r="R284" s="82"/>
      <c r="S284" s="82"/>
      <c r="T284" s="83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168</v>
      </c>
      <c r="AU284" s="15" t="s">
        <v>82</v>
      </c>
    </row>
    <row r="285" s="2" customFormat="1">
      <c r="A285" s="36"/>
      <c r="B285" s="37"/>
      <c r="C285" s="38"/>
      <c r="D285" s="220" t="s">
        <v>170</v>
      </c>
      <c r="E285" s="38"/>
      <c r="F285" s="221" t="s">
        <v>1519</v>
      </c>
      <c r="G285" s="38"/>
      <c r="H285" s="38"/>
      <c r="I285" s="217"/>
      <c r="J285" s="38"/>
      <c r="K285" s="38"/>
      <c r="L285" s="42"/>
      <c r="M285" s="218"/>
      <c r="N285" s="219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170</v>
      </c>
      <c r="AU285" s="15" t="s">
        <v>82</v>
      </c>
    </row>
    <row r="286" s="2" customFormat="1" ht="16.5" customHeight="1">
      <c r="A286" s="36"/>
      <c r="B286" s="37"/>
      <c r="C286" s="202" t="s">
        <v>792</v>
      </c>
      <c r="D286" s="202" t="s">
        <v>161</v>
      </c>
      <c r="E286" s="203" t="s">
        <v>1520</v>
      </c>
      <c r="F286" s="204" t="s">
        <v>1521</v>
      </c>
      <c r="G286" s="205" t="s">
        <v>308</v>
      </c>
      <c r="H286" s="206">
        <v>2</v>
      </c>
      <c r="I286" s="207"/>
      <c r="J286" s="208">
        <f>ROUND(I286*H286,2)</f>
        <v>0</v>
      </c>
      <c r="K286" s="204" t="s">
        <v>165</v>
      </c>
      <c r="L286" s="42"/>
      <c r="M286" s="209" t="s">
        <v>19</v>
      </c>
      <c r="N286" s="210" t="s">
        <v>43</v>
      </c>
      <c r="O286" s="82"/>
      <c r="P286" s="211">
        <f>O286*H286</f>
        <v>0</v>
      </c>
      <c r="Q286" s="211">
        <v>0.00027500000000000002</v>
      </c>
      <c r="R286" s="211">
        <f>Q286*H286</f>
        <v>0.00055000000000000003</v>
      </c>
      <c r="S286" s="211">
        <v>0</v>
      </c>
      <c r="T286" s="212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13" t="s">
        <v>259</v>
      </c>
      <c r="AT286" s="213" t="s">
        <v>161</v>
      </c>
      <c r="AU286" s="213" t="s">
        <v>82</v>
      </c>
      <c r="AY286" s="15" t="s">
        <v>158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5" t="s">
        <v>80</v>
      </c>
      <c r="BK286" s="214">
        <f>ROUND(I286*H286,2)</f>
        <v>0</v>
      </c>
      <c r="BL286" s="15" t="s">
        <v>259</v>
      </c>
      <c r="BM286" s="213" t="s">
        <v>1522</v>
      </c>
    </row>
    <row r="287" s="2" customFormat="1">
      <c r="A287" s="36"/>
      <c r="B287" s="37"/>
      <c r="C287" s="38"/>
      <c r="D287" s="215" t="s">
        <v>168</v>
      </c>
      <c r="E287" s="38"/>
      <c r="F287" s="216" t="s">
        <v>1523</v>
      </c>
      <c r="G287" s="38"/>
      <c r="H287" s="38"/>
      <c r="I287" s="217"/>
      <c r="J287" s="38"/>
      <c r="K287" s="38"/>
      <c r="L287" s="42"/>
      <c r="M287" s="218"/>
      <c r="N287" s="219"/>
      <c r="O287" s="82"/>
      <c r="P287" s="82"/>
      <c r="Q287" s="82"/>
      <c r="R287" s="82"/>
      <c r="S287" s="82"/>
      <c r="T287" s="83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168</v>
      </c>
      <c r="AU287" s="15" t="s">
        <v>82</v>
      </c>
    </row>
    <row r="288" s="2" customFormat="1">
      <c r="A288" s="36"/>
      <c r="B288" s="37"/>
      <c r="C288" s="38"/>
      <c r="D288" s="220" t="s">
        <v>170</v>
      </c>
      <c r="E288" s="38"/>
      <c r="F288" s="221" t="s">
        <v>1524</v>
      </c>
      <c r="G288" s="38"/>
      <c r="H288" s="38"/>
      <c r="I288" s="217"/>
      <c r="J288" s="38"/>
      <c r="K288" s="38"/>
      <c r="L288" s="42"/>
      <c r="M288" s="218"/>
      <c r="N288" s="219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170</v>
      </c>
      <c r="AU288" s="15" t="s">
        <v>82</v>
      </c>
    </row>
    <row r="289" s="2" customFormat="1" ht="16.5" customHeight="1">
      <c r="A289" s="36"/>
      <c r="B289" s="37"/>
      <c r="C289" s="202" t="s">
        <v>797</v>
      </c>
      <c r="D289" s="202" t="s">
        <v>161</v>
      </c>
      <c r="E289" s="203" t="s">
        <v>1525</v>
      </c>
      <c r="F289" s="204" t="s">
        <v>1526</v>
      </c>
      <c r="G289" s="205" t="s">
        <v>308</v>
      </c>
      <c r="H289" s="206">
        <v>12</v>
      </c>
      <c r="I289" s="207"/>
      <c r="J289" s="208">
        <f>ROUND(I289*H289,2)</f>
        <v>0</v>
      </c>
      <c r="K289" s="204" t="s">
        <v>165</v>
      </c>
      <c r="L289" s="42"/>
      <c r="M289" s="209" t="s">
        <v>19</v>
      </c>
      <c r="N289" s="210" t="s">
        <v>43</v>
      </c>
      <c r="O289" s="82"/>
      <c r="P289" s="211">
        <f>O289*H289</f>
        <v>0</v>
      </c>
      <c r="Q289" s="211">
        <v>0.00031</v>
      </c>
      <c r="R289" s="211">
        <f>Q289*H289</f>
        <v>0.0037200000000000002</v>
      </c>
      <c r="S289" s="211">
        <v>0</v>
      </c>
      <c r="T289" s="212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13" t="s">
        <v>259</v>
      </c>
      <c r="AT289" s="213" t="s">
        <v>161</v>
      </c>
      <c r="AU289" s="213" t="s">
        <v>82</v>
      </c>
      <c r="AY289" s="15" t="s">
        <v>158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5" t="s">
        <v>80</v>
      </c>
      <c r="BK289" s="214">
        <f>ROUND(I289*H289,2)</f>
        <v>0</v>
      </c>
      <c r="BL289" s="15" t="s">
        <v>259</v>
      </c>
      <c r="BM289" s="213" t="s">
        <v>1527</v>
      </c>
    </row>
    <row r="290" s="2" customFormat="1">
      <c r="A290" s="36"/>
      <c r="B290" s="37"/>
      <c r="C290" s="38"/>
      <c r="D290" s="215" t="s">
        <v>168</v>
      </c>
      <c r="E290" s="38"/>
      <c r="F290" s="216" t="s">
        <v>1526</v>
      </c>
      <c r="G290" s="38"/>
      <c r="H290" s="38"/>
      <c r="I290" s="217"/>
      <c r="J290" s="38"/>
      <c r="K290" s="38"/>
      <c r="L290" s="42"/>
      <c r="M290" s="218"/>
      <c r="N290" s="219"/>
      <c r="O290" s="82"/>
      <c r="P290" s="82"/>
      <c r="Q290" s="82"/>
      <c r="R290" s="82"/>
      <c r="S290" s="82"/>
      <c r="T290" s="83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168</v>
      </c>
      <c r="AU290" s="15" t="s">
        <v>82</v>
      </c>
    </row>
    <row r="291" s="2" customFormat="1">
      <c r="A291" s="36"/>
      <c r="B291" s="37"/>
      <c r="C291" s="38"/>
      <c r="D291" s="220" t="s">
        <v>170</v>
      </c>
      <c r="E291" s="38"/>
      <c r="F291" s="221" t="s">
        <v>1528</v>
      </c>
      <c r="G291" s="38"/>
      <c r="H291" s="38"/>
      <c r="I291" s="217"/>
      <c r="J291" s="38"/>
      <c r="K291" s="38"/>
      <c r="L291" s="42"/>
      <c r="M291" s="218"/>
      <c r="N291" s="219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170</v>
      </c>
      <c r="AU291" s="15" t="s">
        <v>82</v>
      </c>
    </row>
    <row r="292" s="2" customFormat="1" ht="16.5" customHeight="1">
      <c r="A292" s="36"/>
      <c r="B292" s="37"/>
      <c r="C292" s="226" t="s">
        <v>803</v>
      </c>
      <c r="D292" s="226" t="s">
        <v>461</v>
      </c>
      <c r="E292" s="227" t="s">
        <v>1529</v>
      </c>
      <c r="F292" s="228" t="s">
        <v>1530</v>
      </c>
      <c r="G292" s="229" t="s">
        <v>278</v>
      </c>
      <c r="H292" s="230">
        <v>2</v>
      </c>
      <c r="I292" s="231"/>
      <c r="J292" s="232">
        <f>ROUND(I292*H292,2)</f>
        <v>0</v>
      </c>
      <c r="K292" s="228" t="s">
        <v>19</v>
      </c>
      <c r="L292" s="233"/>
      <c r="M292" s="234" t="s">
        <v>19</v>
      </c>
      <c r="N292" s="235" t="s">
        <v>43</v>
      </c>
      <c r="O292" s="82"/>
      <c r="P292" s="211">
        <f>O292*H292</f>
        <v>0</v>
      </c>
      <c r="Q292" s="211">
        <v>0</v>
      </c>
      <c r="R292" s="211">
        <f>Q292*H292</f>
        <v>0</v>
      </c>
      <c r="S292" s="211">
        <v>0</v>
      </c>
      <c r="T292" s="21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13" t="s">
        <v>570</v>
      </c>
      <c r="AT292" s="213" t="s">
        <v>461</v>
      </c>
      <c r="AU292" s="213" t="s">
        <v>82</v>
      </c>
      <c r="AY292" s="15" t="s">
        <v>158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5" t="s">
        <v>80</v>
      </c>
      <c r="BK292" s="214">
        <f>ROUND(I292*H292,2)</f>
        <v>0</v>
      </c>
      <c r="BL292" s="15" t="s">
        <v>259</v>
      </c>
      <c r="BM292" s="213" t="s">
        <v>1531</v>
      </c>
    </row>
    <row r="293" s="2" customFormat="1">
      <c r="A293" s="36"/>
      <c r="B293" s="37"/>
      <c r="C293" s="38"/>
      <c r="D293" s="215" t="s">
        <v>168</v>
      </c>
      <c r="E293" s="38"/>
      <c r="F293" s="216" t="s">
        <v>1530</v>
      </c>
      <c r="G293" s="38"/>
      <c r="H293" s="38"/>
      <c r="I293" s="217"/>
      <c r="J293" s="38"/>
      <c r="K293" s="38"/>
      <c r="L293" s="42"/>
      <c r="M293" s="218"/>
      <c r="N293" s="219"/>
      <c r="O293" s="82"/>
      <c r="P293" s="82"/>
      <c r="Q293" s="82"/>
      <c r="R293" s="82"/>
      <c r="S293" s="82"/>
      <c r="T293" s="83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168</v>
      </c>
      <c r="AU293" s="15" t="s">
        <v>82</v>
      </c>
    </row>
    <row r="294" s="2" customFormat="1" ht="16.5" customHeight="1">
      <c r="A294" s="36"/>
      <c r="B294" s="37"/>
      <c r="C294" s="202" t="s">
        <v>805</v>
      </c>
      <c r="D294" s="202" t="s">
        <v>161</v>
      </c>
      <c r="E294" s="203" t="s">
        <v>283</v>
      </c>
      <c r="F294" s="204" t="s">
        <v>284</v>
      </c>
      <c r="G294" s="205" t="s">
        <v>278</v>
      </c>
      <c r="H294" s="206">
        <v>2</v>
      </c>
      <c r="I294" s="207"/>
      <c r="J294" s="208">
        <f>ROUND(I294*H294,2)</f>
        <v>0</v>
      </c>
      <c r="K294" s="204" t="s">
        <v>165</v>
      </c>
      <c r="L294" s="42"/>
      <c r="M294" s="209" t="s">
        <v>19</v>
      </c>
      <c r="N294" s="210" t="s">
        <v>43</v>
      </c>
      <c r="O294" s="82"/>
      <c r="P294" s="211">
        <f>O294*H294</f>
        <v>0</v>
      </c>
      <c r="Q294" s="211">
        <v>0</v>
      </c>
      <c r="R294" s="211">
        <f>Q294*H294</f>
        <v>0</v>
      </c>
      <c r="S294" s="211">
        <v>0.019460000000000002</v>
      </c>
      <c r="T294" s="212">
        <f>S294*H294</f>
        <v>0.038920000000000003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13" t="s">
        <v>259</v>
      </c>
      <c r="AT294" s="213" t="s">
        <v>161</v>
      </c>
      <c r="AU294" s="213" t="s">
        <v>82</v>
      </c>
      <c r="AY294" s="15" t="s">
        <v>158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5" t="s">
        <v>80</v>
      </c>
      <c r="BK294" s="214">
        <f>ROUND(I294*H294,2)</f>
        <v>0</v>
      </c>
      <c r="BL294" s="15" t="s">
        <v>259</v>
      </c>
      <c r="BM294" s="213" t="s">
        <v>1532</v>
      </c>
    </row>
    <row r="295" s="2" customFormat="1">
      <c r="A295" s="36"/>
      <c r="B295" s="37"/>
      <c r="C295" s="38"/>
      <c r="D295" s="215" t="s">
        <v>168</v>
      </c>
      <c r="E295" s="38"/>
      <c r="F295" s="216" t="s">
        <v>286</v>
      </c>
      <c r="G295" s="38"/>
      <c r="H295" s="38"/>
      <c r="I295" s="217"/>
      <c r="J295" s="38"/>
      <c r="K295" s="38"/>
      <c r="L295" s="42"/>
      <c r="M295" s="218"/>
      <c r="N295" s="219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168</v>
      </c>
      <c r="AU295" s="15" t="s">
        <v>82</v>
      </c>
    </row>
    <row r="296" s="2" customFormat="1">
      <c r="A296" s="36"/>
      <c r="B296" s="37"/>
      <c r="C296" s="38"/>
      <c r="D296" s="220" t="s">
        <v>170</v>
      </c>
      <c r="E296" s="38"/>
      <c r="F296" s="221" t="s">
        <v>287</v>
      </c>
      <c r="G296" s="38"/>
      <c r="H296" s="38"/>
      <c r="I296" s="217"/>
      <c r="J296" s="38"/>
      <c r="K296" s="38"/>
      <c r="L296" s="42"/>
      <c r="M296" s="218"/>
      <c r="N296" s="219"/>
      <c r="O296" s="82"/>
      <c r="P296" s="82"/>
      <c r="Q296" s="82"/>
      <c r="R296" s="82"/>
      <c r="S296" s="82"/>
      <c r="T296" s="83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170</v>
      </c>
      <c r="AU296" s="15" t="s">
        <v>82</v>
      </c>
    </row>
    <row r="297" s="2" customFormat="1" ht="16.5" customHeight="1">
      <c r="A297" s="36"/>
      <c r="B297" s="37"/>
      <c r="C297" s="202" t="s">
        <v>811</v>
      </c>
      <c r="D297" s="202" t="s">
        <v>161</v>
      </c>
      <c r="E297" s="203" t="s">
        <v>300</v>
      </c>
      <c r="F297" s="204" t="s">
        <v>301</v>
      </c>
      <c r="G297" s="205" t="s">
        <v>278</v>
      </c>
      <c r="H297" s="206">
        <v>2</v>
      </c>
      <c r="I297" s="207"/>
      <c r="J297" s="208">
        <f>ROUND(I297*H297,2)</f>
        <v>0</v>
      </c>
      <c r="K297" s="204" t="s">
        <v>165</v>
      </c>
      <c r="L297" s="42"/>
      <c r="M297" s="209" t="s">
        <v>19</v>
      </c>
      <c r="N297" s="210" t="s">
        <v>43</v>
      </c>
      <c r="O297" s="82"/>
      <c r="P297" s="211">
        <f>O297*H297</f>
        <v>0</v>
      </c>
      <c r="Q297" s="211">
        <v>0</v>
      </c>
      <c r="R297" s="211">
        <f>Q297*H297</f>
        <v>0</v>
      </c>
      <c r="S297" s="211">
        <v>0.00085999999999999998</v>
      </c>
      <c r="T297" s="212">
        <f>S297*H297</f>
        <v>0.00172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13" t="s">
        <v>259</v>
      </c>
      <c r="AT297" s="213" t="s">
        <v>161</v>
      </c>
      <c r="AU297" s="213" t="s">
        <v>82</v>
      </c>
      <c r="AY297" s="15" t="s">
        <v>158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5" t="s">
        <v>80</v>
      </c>
      <c r="BK297" s="214">
        <f>ROUND(I297*H297,2)</f>
        <v>0</v>
      </c>
      <c r="BL297" s="15" t="s">
        <v>259</v>
      </c>
      <c r="BM297" s="213" t="s">
        <v>1533</v>
      </c>
    </row>
    <row r="298" s="2" customFormat="1">
      <c r="A298" s="36"/>
      <c r="B298" s="37"/>
      <c r="C298" s="38"/>
      <c r="D298" s="215" t="s">
        <v>168</v>
      </c>
      <c r="E298" s="38"/>
      <c r="F298" s="216" t="s">
        <v>303</v>
      </c>
      <c r="G298" s="38"/>
      <c r="H298" s="38"/>
      <c r="I298" s="217"/>
      <c r="J298" s="38"/>
      <c r="K298" s="38"/>
      <c r="L298" s="42"/>
      <c r="M298" s="218"/>
      <c r="N298" s="219"/>
      <c r="O298" s="82"/>
      <c r="P298" s="82"/>
      <c r="Q298" s="82"/>
      <c r="R298" s="82"/>
      <c r="S298" s="82"/>
      <c r="T298" s="83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168</v>
      </c>
      <c r="AU298" s="15" t="s">
        <v>82</v>
      </c>
    </row>
    <row r="299" s="2" customFormat="1">
      <c r="A299" s="36"/>
      <c r="B299" s="37"/>
      <c r="C299" s="38"/>
      <c r="D299" s="220" t="s">
        <v>170</v>
      </c>
      <c r="E299" s="38"/>
      <c r="F299" s="221" t="s">
        <v>304</v>
      </c>
      <c r="G299" s="38"/>
      <c r="H299" s="38"/>
      <c r="I299" s="217"/>
      <c r="J299" s="38"/>
      <c r="K299" s="38"/>
      <c r="L299" s="42"/>
      <c r="M299" s="218"/>
      <c r="N299" s="219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170</v>
      </c>
      <c r="AU299" s="15" t="s">
        <v>82</v>
      </c>
    </row>
    <row r="300" s="2" customFormat="1" ht="16.5" customHeight="1">
      <c r="A300" s="36"/>
      <c r="B300" s="37"/>
      <c r="C300" s="202" t="s">
        <v>817</v>
      </c>
      <c r="D300" s="202" t="s">
        <v>161</v>
      </c>
      <c r="E300" s="203" t="s">
        <v>1534</v>
      </c>
      <c r="F300" s="204" t="s">
        <v>1535</v>
      </c>
      <c r="G300" s="205" t="s">
        <v>1304</v>
      </c>
      <c r="H300" s="236"/>
      <c r="I300" s="207"/>
      <c r="J300" s="208">
        <f>ROUND(I300*H300,2)</f>
        <v>0</v>
      </c>
      <c r="K300" s="204" t="s">
        <v>165</v>
      </c>
      <c r="L300" s="42"/>
      <c r="M300" s="209" t="s">
        <v>19</v>
      </c>
      <c r="N300" s="210" t="s">
        <v>43</v>
      </c>
      <c r="O300" s="82"/>
      <c r="P300" s="211">
        <f>O300*H300</f>
        <v>0</v>
      </c>
      <c r="Q300" s="211">
        <v>0</v>
      </c>
      <c r="R300" s="211">
        <f>Q300*H300</f>
        <v>0</v>
      </c>
      <c r="S300" s="211">
        <v>0</v>
      </c>
      <c r="T300" s="212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13" t="s">
        <v>259</v>
      </c>
      <c r="AT300" s="213" t="s">
        <v>161</v>
      </c>
      <c r="AU300" s="213" t="s">
        <v>82</v>
      </c>
      <c r="AY300" s="15" t="s">
        <v>158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5" t="s">
        <v>80</v>
      </c>
      <c r="BK300" s="214">
        <f>ROUND(I300*H300,2)</f>
        <v>0</v>
      </c>
      <c r="BL300" s="15" t="s">
        <v>259</v>
      </c>
      <c r="BM300" s="213" t="s">
        <v>1536</v>
      </c>
    </row>
    <row r="301" s="2" customFormat="1">
      <c r="A301" s="36"/>
      <c r="B301" s="37"/>
      <c r="C301" s="38"/>
      <c r="D301" s="215" t="s">
        <v>168</v>
      </c>
      <c r="E301" s="38"/>
      <c r="F301" s="216" t="s">
        <v>1537</v>
      </c>
      <c r="G301" s="38"/>
      <c r="H301" s="38"/>
      <c r="I301" s="217"/>
      <c r="J301" s="38"/>
      <c r="K301" s="38"/>
      <c r="L301" s="42"/>
      <c r="M301" s="218"/>
      <c r="N301" s="219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168</v>
      </c>
      <c r="AU301" s="15" t="s">
        <v>82</v>
      </c>
    </row>
    <row r="302" s="2" customFormat="1">
      <c r="A302" s="36"/>
      <c r="B302" s="37"/>
      <c r="C302" s="38"/>
      <c r="D302" s="220" t="s">
        <v>170</v>
      </c>
      <c r="E302" s="38"/>
      <c r="F302" s="221" t="s">
        <v>1538</v>
      </c>
      <c r="G302" s="38"/>
      <c r="H302" s="38"/>
      <c r="I302" s="217"/>
      <c r="J302" s="38"/>
      <c r="K302" s="38"/>
      <c r="L302" s="42"/>
      <c r="M302" s="218"/>
      <c r="N302" s="219"/>
      <c r="O302" s="82"/>
      <c r="P302" s="82"/>
      <c r="Q302" s="82"/>
      <c r="R302" s="82"/>
      <c r="S302" s="82"/>
      <c r="T302" s="83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170</v>
      </c>
      <c r="AU302" s="15" t="s">
        <v>82</v>
      </c>
    </row>
    <row r="303" s="12" customFormat="1" ht="22.8" customHeight="1">
      <c r="A303" s="12"/>
      <c r="B303" s="186"/>
      <c r="C303" s="187"/>
      <c r="D303" s="188" t="s">
        <v>71</v>
      </c>
      <c r="E303" s="200" t="s">
        <v>1539</v>
      </c>
      <c r="F303" s="200" t="s">
        <v>1540</v>
      </c>
      <c r="G303" s="187"/>
      <c r="H303" s="187"/>
      <c r="I303" s="190"/>
      <c r="J303" s="201">
        <f>BK303</f>
        <v>0</v>
      </c>
      <c r="K303" s="187"/>
      <c r="L303" s="192"/>
      <c r="M303" s="193"/>
      <c r="N303" s="194"/>
      <c r="O303" s="194"/>
      <c r="P303" s="195">
        <f>SUM(P304:P312)</f>
        <v>0</v>
      </c>
      <c r="Q303" s="194"/>
      <c r="R303" s="195">
        <f>SUM(R304:R312)</f>
        <v>0.0057800000000000004</v>
      </c>
      <c r="S303" s="194"/>
      <c r="T303" s="196">
        <f>SUM(T304:T312)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97" t="s">
        <v>80</v>
      </c>
      <c r="AT303" s="198" t="s">
        <v>71</v>
      </c>
      <c r="AU303" s="198" t="s">
        <v>80</v>
      </c>
      <c r="AY303" s="197" t="s">
        <v>158</v>
      </c>
      <c r="BK303" s="199">
        <f>SUM(BK304:BK312)</f>
        <v>0</v>
      </c>
    </row>
    <row r="304" s="2" customFormat="1" ht="24.15" customHeight="1">
      <c r="A304" s="36"/>
      <c r="B304" s="37"/>
      <c r="C304" s="202" t="s">
        <v>823</v>
      </c>
      <c r="D304" s="202" t="s">
        <v>161</v>
      </c>
      <c r="E304" s="203" t="s">
        <v>1541</v>
      </c>
      <c r="F304" s="204" t="s">
        <v>1542</v>
      </c>
      <c r="G304" s="205" t="s">
        <v>308</v>
      </c>
      <c r="H304" s="206">
        <v>5</v>
      </c>
      <c r="I304" s="207"/>
      <c r="J304" s="208">
        <f>ROUND(I304*H304,2)</f>
        <v>0</v>
      </c>
      <c r="K304" s="204" t="s">
        <v>165</v>
      </c>
      <c r="L304" s="42"/>
      <c r="M304" s="209" t="s">
        <v>19</v>
      </c>
      <c r="N304" s="210" t="s">
        <v>43</v>
      </c>
      <c r="O304" s="82"/>
      <c r="P304" s="211">
        <f>O304*H304</f>
        <v>0</v>
      </c>
      <c r="Q304" s="211">
        <v>0.00069999999999999999</v>
      </c>
      <c r="R304" s="211">
        <f>Q304*H304</f>
        <v>0.0035000000000000001</v>
      </c>
      <c r="S304" s="211">
        <v>0</v>
      </c>
      <c r="T304" s="212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13" t="s">
        <v>259</v>
      </c>
      <c r="AT304" s="213" t="s">
        <v>161</v>
      </c>
      <c r="AU304" s="213" t="s">
        <v>82</v>
      </c>
      <c r="AY304" s="15" t="s">
        <v>158</v>
      </c>
      <c r="BE304" s="214">
        <f>IF(N304="základní",J304,0)</f>
        <v>0</v>
      </c>
      <c r="BF304" s="214">
        <f>IF(N304="snížená",J304,0)</f>
        <v>0</v>
      </c>
      <c r="BG304" s="214">
        <f>IF(N304="zákl. přenesená",J304,0)</f>
        <v>0</v>
      </c>
      <c r="BH304" s="214">
        <f>IF(N304="sníž. přenesená",J304,0)</f>
        <v>0</v>
      </c>
      <c r="BI304" s="214">
        <f>IF(N304="nulová",J304,0)</f>
        <v>0</v>
      </c>
      <c r="BJ304" s="15" t="s">
        <v>80</v>
      </c>
      <c r="BK304" s="214">
        <f>ROUND(I304*H304,2)</f>
        <v>0</v>
      </c>
      <c r="BL304" s="15" t="s">
        <v>259</v>
      </c>
      <c r="BM304" s="213" t="s">
        <v>1543</v>
      </c>
    </row>
    <row r="305" s="2" customFormat="1">
      <c r="A305" s="36"/>
      <c r="B305" s="37"/>
      <c r="C305" s="38"/>
      <c r="D305" s="215" t="s">
        <v>168</v>
      </c>
      <c r="E305" s="38"/>
      <c r="F305" s="216" t="s">
        <v>1544</v>
      </c>
      <c r="G305" s="38"/>
      <c r="H305" s="38"/>
      <c r="I305" s="217"/>
      <c r="J305" s="38"/>
      <c r="K305" s="38"/>
      <c r="L305" s="42"/>
      <c r="M305" s="218"/>
      <c r="N305" s="219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168</v>
      </c>
      <c r="AU305" s="15" t="s">
        <v>82</v>
      </c>
    </row>
    <row r="306" s="2" customFormat="1">
      <c r="A306" s="36"/>
      <c r="B306" s="37"/>
      <c r="C306" s="38"/>
      <c r="D306" s="220" t="s">
        <v>170</v>
      </c>
      <c r="E306" s="38"/>
      <c r="F306" s="221" t="s">
        <v>1545</v>
      </c>
      <c r="G306" s="38"/>
      <c r="H306" s="38"/>
      <c r="I306" s="217"/>
      <c r="J306" s="38"/>
      <c r="K306" s="38"/>
      <c r="L306" s="42"/>
      <c r="M306" s="218"/>
      <c r="N306" s="219"/>
      <c r="O306" s="82"/>
      <c r="P306" s="82"/>
      <c r="Q306" s="82"/>
      <c r="R306" s="82"/>
      <c r="S306" s="82"/>
      <c r="T306" s="83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170</v>
      </c>
      <c r="AU306" s="15" t="s">
        <v>82</v>
      </c>
    </row>
    <row r="307" s="2" customFormat="1" ht="24.15" customHeight="1">
      <c r="A307" s="36"/>
      <c r="B307" s="37"/>
      <c r="C307" s="202" t="s">
        <v>488</v>
      </c>
      <c r="D307" s="202" t="s">
        <v>161</v>
      </c>
      <c r="E307" s="203" t="s">
        <v>1546</v>
      </c>
      <c r="F307" s="204" t="s">
        <v>1547</v>
      </c>
      <c r="G307" s="205" t="s">
        <v>308</v>
      </c>
      <c r="H307" s="206">
        <v>2</v>
      </c>
      <c r="I307" s="207"/>
      <c r="J307" s="208">
        <f>ROUND(I307*H307,2)</f>
        <v>0</v>
      </c>
      <c r="K307" s="204" t="s">
        <v>165</v>
      </c>
      <c r="L307" s="42"/>
      <c r="M307" s="209" t="s">
        <v>19</v>
      </c>
      <c r="N307" s="210" t="s">
        <v>43</v>
      </c>
      <c r="O307" s="82"/>
      <c r="P307" s="211">
        <f>O307*H307</f>
        <v>0</v>
      </c>
      <c r="Q307" s="211">
        <v>0.00114</v>
      </c>
      <c r="R307" s="211">
        <f>Q307*H307</f>
        <v>0.0022799999999999999</v>
      </c>
      <c r="S307" s="211">
        <v>0</v>
      </c>
      <c r="T307" s="21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13" t="s">
        <v>259</v>
      </c>
      <c r="AT307" s="213" t="s">
        <v>161</v>
      </c>
      <c r="AU307" s="213" t="s">
        <v>82</v>
      </c>
      <c r="AY307" s="15" t="s">
        <v>158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5" t="s">
        <v>80</v>
      </c>
      <c r="BK307" s="214">
        <f>ROUND(I307*H307,2)</f>
        <v>0</v>
      </c>
      <c r="BL307" s="15" t="s">
        <v>259</v>
      </c>
      <c r="BM307" s="213" t="s">
        <v>1548</v>
      </c>
    </row>
    <row r="308" s="2" customFormat="1">
      <c r="A308" s="36"/>
      <c r="B308" s="37"/>
      <c r="C308" s="38"/>
      <c r="D308" s="215" t="s">
        <v>168</v>
      </c>
      <c r="E308" s="38"/>
      <c r="F308" s="216" t="s">
        <v>1549</v>
      </c>
      <c r="G308" s="38"/>
      <c r="H308" s="38"/>
      <c r="I308" s="217"/>
      <c r="J308" s="38"/>
      <c r="K308" s="38"/>
      <c r="L308" s="42"/>
      <c r="M308" s="218"/>
      <c r="N308" s="219"/>
      <c r="O308" s="82"/>
      <c r="P308" s="82"/>
      <c r="Q308" s="82"/>
      <c r="R308" s="82"/>
      <c r="S308" s="82"/>
      <c r="T308" s="83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168</v>
      </c>
      <c r="AU308" s="15" t="s">
        <v>82</v>
      </c>
    </row>
    <row r="309" s="2" customFormat="1">
      <c r="A309" s="36"/>
      <c r="B309" s="37"/>
      <c r="C309" s="38"/>
      <c r="D309" s="220" t="s">
        <v>170</v>
      </c>
      <c r="E309" s="38"/>
      <c r="F309" s="221" t="s">
        <v>1550</v>
      </c>
      <c r="G309" s="38"/>
      <c r="H309" s="38"/>
      <c r="I309" s="217"/>
      <c r="J309" s="38"/>
      <c r="K309" s="38"/>
      <c r="L309" s="42"/>
      <c r="M309" s="218"/>
      <c r="N309" s="219"/>
      <c r="O309" s="82"/>
      <c r="P309" s="82"/>
      <c r="Q309" s="82"/>
      <c r="R309" s="82"/>
      <c r="S309" s="82"/>
      <c r="T309" s="83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170</v>
      </c>
      <c r="AU309" s="15" t="s">
        <v>82</v>
      </c>
    </row>
    <row r="310" s="2" customFormat="1" ht="16.5" customHeight="1">
      <c r="A310" s="36"/>
      <c r="B310" s="37"/>
      <c r="C310" s="202" t="s">
        <v>1551</v>
      </c>
      <c r="D310" s="202" t="s">
        <v>161</v>
      </c>
      <c r="E310" s="203" t="s">
        <v>1534</v>
      </c>
      <c r="F310" s="204" t="s">
        <v>1535</v>
      </c>
      <c r="G310" s="205" t="s">
        <v>1304</v>
      </c>
      <c r="H310" s="236"/>
      <c r="I310" s="207"/>
      <c r="J310" s="208">
        <f>ROUND(I310*H310,2)</f>
        <v>0</v>
      </c>
      <c r="K310" s="204" t="s">
        <v>165</v>
      </c>
      <c r="L310" s="42"/>
      <c r="M310" s="209" t="s">
        <v>19</v>
      </c>
      <c r="N310" s="210" t="s">
        <v>43</v>
      </c>
      <c r="O310" s="82"/>
      <c r="P310" s="211">
        <f>O310*H310</f>
        <v>0</v>
      </c>
      <c r="Q310" s="211">
        <v>0</v>
      </c>
      <c r="R310" s="211">
        <f>Q310*H310</f>
        <v>0</v>
      </c>
      <c r="S310" s="211">
        <v>0</v>
      </c>
      <c r="T310" s="212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13" t="s">
        <v>259</v>
      </c>
      <c r="AT310" s="213" t="s">
        <v>161</v>
      </c>
      <c r="AU310" s="213" t="s">
        <v>82</v>
      </c>
      <c r="AY310" s="15" t="s">
        <v>158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5" t="s">
        <v>80</v>
      </c>
      <c r="BK310" s="214">
        <f>ROUND(I310*H310,2)</f>
        <v>0</v>
      </c>
      <c r="BL310" s="15" t="s">
        <v>259</v>
      </c>
      <c r="BM310" s="213" t="s">
        <v>1552</v>
      </c>
    </row>
    <row r="311" s="2" customFormat="1">
      <c r="A311" s="36"/>
      <c r="B311" s="37"/>
      <c r="C311" s="38"/>
      <c r="D311" s="215" t="s">
        <v>168</v>
      </c>
      <c r="E311" s="38"/>
      <c r="F311" s="216" t="s">
        <v>1537</v>
      </c>
      <c r="G311" s="38"/>
      <c r="H311" s="38"/>
      <c r="I311" s="217"/>
      <c r="J311" s="38"/>
      <c r="K311" s="38"/>
      <c r="L311" s="42"/>
      <c r="M311" s="218"/>
      <c r="N311" s="219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168</v>
      </c>
      <c r="AU311" s="15" t="s">
        <v>82</v>
      </c>
    </row>
    <row r="312" s="2" customFormat="1">
      <c r="A312" s="36"/>
      <c r="B312" s="37"/>
      <c r="C312" s="38"/>
      <c r="D312" s="220" t="s">
        <v>170</v>
      </c>
      <c r="E312" s="38"/>
      <c r="F312" s="221" t="s">
        <v>1538</v>
      </c>
      <c r="G312" s="38"/>
      <c r="H312" s="38"/>
      <c r="I312" s="217"/>
      <c r="J312" s="38"/>
      <c r="K312" s="38"/>
      <c r="L312" s="42"/>
      <c r="M312" s="222"/>
      <c r="N312" s="223"/>
      <c r="O312" s="224"/>
      <c r="P312" s="224"/>
      <c r="Q312" s="224"/>
      <c r="R312" s="224"/>
      <c r="S312" s="224"/>
      <c r="T312" s="225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170</v>
      </c>
      <c r="AU312" s="15" t="s">
        <v>82</v>
      </c>
    </row>
    <row r="313" s="2" customFormat="1" ht="6.96" customHeight="1">
      <c r="A313" s="36"/>
      <c r="B313" s="57"/>
      <c r="C313" s="58"/>
      <c r="D313" s="58"/>
      <c r="E313" s="58"/>
      <c r="F313" s="58"/>
      <c r="G313" s="58"/>
      <c r="H313" s="58"/>
      <c r="I313" s="58"/>
      <c r="J313" s="58"/>
      <c r="K313" s="58"/>
      <c r="L313" s="42"/>
      <c r="M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</row>
  </sheetData>
  <sheetProtection sheet="1" autoFilter="0" formatColumns="0" formatRows="0" objects="1" scenarios="1" spinCount="100000" saltValue="7I1iqPsiIOaosjGZgFSgZ07oiRTq2GQTQ1VjfIYjM6Pybh14wcAHvYK+kNsoPexDGafSHcqiqB6bWeEHhluelw==" hashValue="GKYuHSjkDKp7HXTtUet+eJ32Fx2RoA3hYFS5vYEr0stI68D+faP/bSFEkB0PpzYWd2WlnVjoRI931+Xwsaid/g==" algorithmName="SHA-512" password="CC35"/>
  <autoFilter ref="C83:K31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721171803"/>
    <hyperlink ref="F92" r:id="rId2" display="https://podminky.urs.cz/item/CS_URS_2021_02/721171808"/>
    <hyperlink ref="F95" r:id="rId3" display="https://podminky.urs.cz/item/CS_URS_2021_02/721171809"/>
    <hyperlink ref="F98" r:id="rId4" display="https://podminky.urs.cz/item/CS_URS_2021_02/721171914"/>
    <hyperlink ref="F101" r:id="rId5" display="https://podminky.urs.cz/item/CS_URS_2021_02/721171915"/>
    <hyperlink ref="F104" r:id="rId6" display="https://podminky.urs.cz/item/CS_URS_2021_02/721171916"/>
    <hyperlink ref="F107" r:id="rId7" display="https://podminky.urs.cz/item/CS_URS_2021_02/721174024"/>
    <hyperlink ref="F110" r:id="rId8" display="https://podminky.urs.cz/item/CS_URS_2021_02/721174025"/>
    <hyperlink ref="F113" r:id="rId9" display="https://podminky.urs.cz/item/CS_URS_2021_02/721174026"/>
    <hyperlink ref="F116" r:id="rId10" display="https://podminky.urs.cz/item/CS_URS_2021_02/721174042"/>
    <hyperlink ref="F119" r:id="rId11" display="https://podminky.urs.cz/item/CS_URS_2021_02/721174043"/>
    <hyperlink ref="F122" r:id="rId12" display="https://podminky.urs.cz/item/CS_URS_2021_02/721174044"/>
    <hyperlink ref="F125" r:id="rId13" display="https://podminky.urs.cz/item/CS_URS_2021_02/721174045"/>
    <hyperlink ref="F128" r:id="rId14" display="https://podminky.urs.cz/item/CS_URS_2021_02/721194104"/>
    <hyperlink ref="F131" r:id="rId15" display="https://podminky.urs.cz/item/CS_URS_2021_02/721194105"/>
    <hyperlink ref="F134" r:id="rId16" display="https://podminky.urs.cz/item/CS_URS_2021_02/721194109"/>
    <hyperlink ref="F137" r:id="rId17" display="https://podminky.urs.cz/item/CS_URS_2021_02/721211403"/>
    <hyperlink ref="F140" r:id="rId18" display="https://podminky.urs.cz/item/CS_URS_2021_02/721273152"/>
    <hyperlink ref="F143" r:id="rId19" display="https://podminky.urs.cz/item/CS_URS_2021_02/721273153"/>
    <hyperlink ref="F148" r:id="rId20" display="https://podminky.urs.cz/item/CS_URS_2021_02/721210812"/>
    <hyperlink ref="F151" r:id="rId21" display="https://podminky.urs.cz/item/CS_URS_2021_02/721290822"/>
    <hyperlink ref="F154" r:id="rId22" display="https://podminky.urs.cz/item/CS_URS_2021_02/721290111"/>
    <hyperlink ref="F157" r:id="rId23" display="https://podminky.urs.cz/item/CS_URS_2021_02/998721202"/>
    <hyperlink ref="F161" r:id="rId24" display="https://podminky.urs.cz/item/CS_URS_2021_02/722174022"/>
    <hyperlink ref="F164" r:id="rId25" display="https://podminky.urs.cz/item/CS_URS_2021_02/722174023"/>
    <hyperlink ref="F167" r:id="rId26" display="https://podminky.urs.cz/item/CS_URS_2021_02/722174024"/>
    <hyperlink ref="F170" r:id="rId27" display="https://podminky.urs.cz/item/CS_URS_2021_02/722175002"/>
    <hyperlink ref="F173" r:id="rId28" display="https://podminky.urs.cz/item/CS_URS_2021_02/722175003"/>
    <hyperlink ref="F176" r:id="rId29" display="https://podminky.urs.cz/item/CS_URS_2021_02/722175004"/>
    <hyperlink ref="F179" r:id="rId30" display="https://podminky.urs.cz/item/CS_URS_2021_02/722181241"/>
    <hyperlink ref="F182" r:id="rId31" display="https://podminky.urs.cz/item/CS_URS_2021_02/722181242"/>
    <hyperlink ref="F185" r:id="rId32" display="https://podminky.urs.cz/item/CS_URS_2021_02/722170801"/>
    <hyperlink ref="F188" r:id="rId33" display="https://podminky.urs.cz/item/CS_URS_2021_02/722173913"/>
    <hyperlink ref="F191" r:id="rId34" display="https://podminky.urs.cz/item/CS_URS_2021_02/722220121"/>
    <hyperlink ref="F194" r:id="rId35" display="https://podminky.urs.cz/item/CS_URS_2021_02/722232044"/>
    <hyperlink ref="F197" r:id="rId36" display="https://podminky.urs.cz/item/CS_URS_2021_02/722232061"/>
    <hyperlink ref="F200" r:id="rId37" display="https://podminky.urs.cz/item/CS_URS_2021_02/722232062"/>
    <hyperlink ref="F203" r:id="rId38" display="https://podminky.urs.cz/item/CS_URS_2021_02/722232063"/>
    <hyperlink ref="F206" r:id="rId39" display="https://podminky.urs.cz/item/CS_URS_2021_02/722234264"/>
    <hyperlink ref="F209" r:id="rId40" display="https://podminky.urs.cz/item/CS_URS_2021_02/722239102"/>
    <hyperlink ref="F214" r:id="rId41" display="https://podminky.urs.cz/item/CS_URS_2021_02/722290226"/>
    <hyperlink ref="F217" r:id="rId42" display="https://podminky.urs.cz/item/CS_URS_2021_02/722290234"/>
    <hyperlink ref="F220" r:id="rId43" display="https://podminky.urs.cz/item/CS_URS_2021_02/998722202"/>
    <hyperlink ref="F224" r:id="rId44" display="https://podminky.urs.cz/item/CS_URS_2021_02/725111132"/>
    <hyperlink ref="F227" r:id="rId45" display="https://podminky.urs.cz/item/CS_URS_2021_02/725119125"/>
    <hyperlink ref="F236" r:id="rId46" display="https://podminky.urs.cz/item/CS_URS_2021_02/725129102"/>
    <hyperlink ref="F241" r:id="rId47" display="https://podminky.urs.cz/item/CS_URS_2021_02/725219102"/>
    <hyperlink ref="F248" r:id="rId48" display="https://podminky.urs.cz/item/CS_URS_2021_02/725211616"/>
    <hyperlink ref="F251" r:id="rId49" display="https://podminky.urs.cz/item/CS_URS_2021_02/725241523"/>
    <hyperlink ref="F254" r:id="rId50" display="https://podminky.urs.cz/item/CS_URS_2021_02/725291641"/>
    <hyperlink ref="F257" r:id="rId51" display="https://podminky.urs.cz/item/CS_URS_2021_02/725813111"/>
    <hyperlink ref="F260" r:id="rId52" display="https://podminky.urs.cz/item/CS_URS_2021_02/725819301"/>
    <hyperlink ref="F265" r:id="rId53" display="https://podminky.urs.cz/item/CS_URS_2021_02/725821316"/>
    <hyperlink ref="F268" r:id="rId54" display="https://podminky.urs.cz/item/CS_URS_2021_02/725822613"/>
    <hyperlink ref="F271" r:id="rId55" display="https://podminky.urs.cz/item/CS_URS_2021_02/725331111"/>
    <hyperlink ref="F274" r:id="rId56" display="https://podminky.urs.cz/item/CS_URS_2021_02/725841332"/>
    <hyperlink ref="F277" r:id="rId57" display="https://podminky.urs.cz/item/CS_URS_2021_02/725869101"/>
    <hyperlink ref="F282" r:id="rId58" display="https://podminky.urs.cz/item/CS_URS_2021_02/725861102"/>
    <hyperlink ref="F285" r:id="rId59" display="https://podminky.urs.cz/item/CS_URS_2021_02/725865311"/>
    <hyperlink ref="F288" r:id="rId60" display="https://podminky.urs.cz/item/CS_URS_2021_02/725865411"/>
    <hyperlink ref="F291" r:id="rId61" display="https://podminky.urs.cz/item/CS_URS_2021_02/725980123"/>
    <hyperlink ref="F296" r:id="rId62" display="https://podminky.urs.cz/item/CS_URS_2021_02/725210821"/>
    <hyperlink ref="F299" r:id="rId63" display="https://podminky.urs.cz/item/CS_URS_2021_02/725820802"/>
    <hyperlink ref="F302" r:id="rId64" display="https://podminky.urs.cz/item/CS_URS_2021_02/998725202"/>
    <hyperlink ref="F306" r:id="rId65" display="https://podminky.urs.cz/item/CS_URS_2021_02/727121107"/>
    <hyperlink ref="F309" r:id="rId66" display="https://podminky.urs.cz/item/CS_URS_2021_02/727121108"/>
    <hyperlink ref="F312" r:id="rId67" display="https://podminky.urs.cz/item/CS_URS_2021_02/9987252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8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1553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ROUND((SUM(BE84:BE310)),  2)</f>
        <v>0</v>
      </c>
      <c r="G33" s="36"/>
      <c r="H33" s="36"/>
      <c r="I33" s="146">
        <v>0.20999999999999999</v>
      </c>
      <c r="J33" s="145">
        <f>ROUND(((SUM(BE84:BE310))*I33),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ROUND((SUM(BF84:BF310)),  2)</f>
        <v>0</v>
      </c>
      <c r="G34" s="36"/>
      <c r="H34" s="36"/>
      <c r="I34" s="146">
        <v>0.14999999999999999</v>
      </c>
      <c r="J34" s="145">
        <f>ROUND(((SUM(BF84:BF310))*I34),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ROUND((SUM(BG84:BG310)),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ROUND((SUM(BH84:BH310)),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ROUND((SUM(BI84:BI310)),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2021-062-09-02 - ZTI - část B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1181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1182</v>
      </c>
      <c r="E61" s="172"/>
      <c r="F61" s="172"/>
      <c r="G61" s="172"/>
      <c r="H61" s="172"/>
      <c r="I61" s="172"/>
      <c r="J61" s="173">
        <f>J86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1183</v>
      </c>
      <c r="E62" s="172"/>
      <c r="F62" s="172"/>
      <c r="G62" s="172"/>
      <c r="H62" s="172"/>
      <c r="I62" s="172"/>
      <c r="J62" s="173">
        <f>J158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1184</v>
      </c>
      <c r="E63" s="172"/>
      <c r="F63" s="172"/>
      <c r="G63" s="172"/>
      <c r="H63" s="172"/>
      <c r="I63" s="172"/>
      <c r="J63" s="173">
        <f>J221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1185</v>
      </c>
      <c r="E64" s="172"/>
      <c r="F64" s="172"/>
      <c r="G64" s="172"/>
      <c r="H64" s="172"/>
      <c r="I64" s="172"/>
      <c r="J64" s="173">
        <f>J301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143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Oprava sociálního zařízení pro děti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128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2021-062-09-02 - ZTI - část B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MŠ MJR.Nováka 30, Ostrava- Hrabůvka</v>
      </c>
      <c r="G78" s="38"/>
      <c r="H78" s="38"/>
      <c r="I78" s="30" t="s">
        <v>23</v>
      </c>
      <c r="J78" s="70" t="str">
        <f>IF(J12="","",J12)</f>
        <v>19. 8. 2021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40.05" customHeight="1">
      <c r="A80" s="36"/>
      <c r="B80" s="37"/>
      <c r="C80" s="30" t="s">
        <v>25</v>
      </c>
      <c r="D80" s="38"/>
      <c r="E80" s="38"/>
      <c r="F80" s="25" t="str">
        <f>E15</f>
        <v>Město Ostrava, Prokešovo nám.1803/8, Ostrava</v>
      </c>
      <c r="G80" s="38"/>
      <c r="H80" s="38"/>
      <c r="I80" s="30" t="s">
        <v>31</v>
      </c>
      <c r="J80" s="34" t="str">
        <f>E21</f>
        <v>ČOS exim s.r.o. Alešova 26, České Budějovice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34</v>
      </c>
      <c r="J81" s="34" t="str">
        <f>E24</f>
        <v>Ing.Dana Mlejnková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75"/>
      <c r="B83" s="176"/>
      <c r="C83" s="177" t="s">
        <v>144</v>
      </c>
      <c r="D83" s="178" t="s">
        <v>57</v>
      </c>
      <c r="E83" s="178" t="s">
        <v>53</v>
      </c>
      <c r="F83" s="178" t="s">
        <v>54</v>
      </c>
      <c r="G83" s="178" t="s">
        <v>145</v>
      </c>
      <c r="H83" s="178" t="s">
        <v>146</v>
      </c>
      <c r="I83" s="178" t="s">
        <v>147</v>
      </c>
      <c r="J83" s="178" t="s">
        <v>133</v>
      </c>
      <c r="K83" s="179" t="s">
        <v>148</v>
      </c>
      <c r="L83" s="180"/>
      <c r="M83" s="90" t="s">
        <v>19</v>
      </c>
      <c r="N83" s="91" t="s">
        <v>42</v>
      </c>
      <c r="O83" s="91" t="s">
        <v>149</v>
      </c>
      <c r="P83" s="91" t="s">
        <v>150</v>
      </c>
      <c r="Q83" s="91" t="s">
        <v>151</v>
      </c>
      <c r="R83" s="91" t="s">
        <v>152</v>
      </c>
      <c r="S83" s="91" t="s">
        <v>153</v>
      </c>
      <c r="T83" s="92" t="s">
        <v>154</v>
      </c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</row>
    <row r="84" s="2" customFormat="1" ht="22.8" customHeight="1">
      <c r="A84" s="36"/>
      <c r="B84" s="37"/>
      <c r="C84" s="97" t="s">
        <v>155</v>
      </c>
      <c r="D84" s="38"/>
      <c r="E84" s="38"/>
      <c r="F84" s="38"/>
      <c r="G84" s="38"/>
      <c r="H84" s="38"/>
      <c r="I84" s="38"/>
      <c r="J84" s="181">
        <f>BK84</f>
        <v>0</v>
      </c>
      <c r="K84" s="38"/>
      <c r="L84" s="42"/>
      <c r="M84" s="93"/>
      <c r="N84" s="182"/>
      <c r="O84" s="94"/>
      <c r="P84" s="183">
        <f>P85</f>
        <v>0</v>
      </c>
      <c r="Q84" s="94"/>
      <c r="R84" s="183">
        <f>R85</f>
        <v>0.63039412529999983</v>
      </c>
      <c r="S84" s="94"/>
      <c r="T84" s="184">
        <f>T85</f>
        <v>0.18648000000000001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71</v>
      </c>
      <c r="AU84" s="15" t="s">
        <v>134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1186</v>
      </c>
      <c r="F85" s="189" t="s">
        <v>272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P86+P158+P221+P301</f>
        <v>0</v>
      </c>
      <c r="Q85" s="194"/>
      <c r="R85" s="195">
        <f>R86+R158+R221+R301</f>
        <v>0.63039412529999983</v>
      </c>
      <c r="S85" s="194"/>
      <c r="T85" s="196">
        <f>T86+T158+T221+T301</f>
        <v>0.18648000000000001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158</v>
      </c>
      <c r="BK85" s="199">
        <f>BK86+BK158+BK221+BK301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1187</v>
      </c>
      <c r="F86" s="200" t="s">
        <v>1188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SUM(P87:P157)</f>
        <v>0</v>
      </c>
      <c r="Q86" s="194"/>
      <c r="R86" s="195">
        <f>SUM(R87:R157)</f>
        <v>0.17911779999999999</v>
      </c>
      <c r="S86" s="194"/>
      <c r="T86" s="196">
        <f>SUM(T87:T157)</f>
        <v>0.12623999999999999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158</v>
      </c>
      <c r="BK86" s="199">
        <f>SUM(BK87:BK157)</f>
        <v>0</v>
      </c>
    </row>
    <row r="87" s="2" customFormat="1" ht="16.5" customHeight="1">
      <c r="A87" s="36"/>
      <c r="B87" s="37"/>
      <c r="C87" s="202" t="s">
        <v>80</v>
      </c>
      <c r="D87" s="202" t="s">
        <v>161</v>
      </c>
      <c r="E87" s="203" t="s">
        <v>1189</v>
      </c>
      <c r="F87" s="204" t="s">
        <v>1190</v>
      </c>
      <c r="G87" s="205" t="s">
        <v>443</v>
      </c>
      <c r="H87" s="206">
        <v>10</v>
      </c>
      <c r="I87" s="207"/>
      <c r="J87" s="208">
        <f>ROUND(I87*H87,2)</f>
        <v>0</v>
      </c>
      <c r="K87" s="204" t="s">
        <v>165</v>
      </c>
      <c r="L87" s="42"/>
      <c r="M87" s="209" t="s">
        <v>19</v>
      </c>
      <c r="N87" s="210" t="s">
        <v>43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0.0020999999999999999</v>
      </c>
      <c r="T87" s="212">
        <f>S87*H87</f>
        <v>0.020999999999999998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166</v>
      </c>
      <c r="AT87" s="213" t="s">
        <v>161</v>
      </c>
      <c r="AU87" s="213" t="s">
        <v>82</v>
      </c>
      <c r="AY87" s="15" t="s">
        <v>158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80</v>
      </c>
      <c r="BK87" s="214">
        <f>ROUND(I87*H87,2)</f>
        <v>0</v>
      </c>
      <c r="BL87" s="15" t="s">
        <v>166</v>
      </c>
      <c r="BM87" s="213" t="s">
        <v>1554</v>
      </c>
    </row>
    <row r="88" s="2" customFormat="1">
      <c r="A88" s="36"/>
      <c r="B88" s="37"/>
      <c r="C88" s="38"/>
      <c r="D88" s="215" t="s">
        <v>168</v>
      </c>
      <c r="E88" s="38"/>
      <c r="F88" s="216" t="s">
        <v>1192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168</v>
      </c>
      <c r="AU88" s="15" t="s">
        <v>82</v>
      </c>
    </row>
    <row r="89" s="2" customFormat="1">
      <c r="A89" s="36"/>
      <c r="B89" s="37"/>
      <c r="C89" s="38"/>
      <c r="D89" s="220" t="s">
        <v>170</v>
      </c>
      <c r="E89" s="38"/>
      <c r="F89" s="221" t="s">
        <v>1193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170</v>
      </c>
      <c r="AU89" s="15" t="s">
        <v>82</v>
      </c>
    </row>
    <row r="90" s="2" customFormat="1" ht="16.5" customHeight="1">
      <c r="A90" s="36"/>
      <c r="B90" s="37"/>
      <c r="C90" s="202" t="s">
        <v>82</v>
      </c>
      <c r="D90" s="202" t="s">
        <v>161</v>
      </c>
      <c r="E90" s="203" t="s">
        <v>1194</v>
      </c>
      <c r="F90" s="204" t="s">
        <v>1195</v>
      </c>
      <c r="G90" s="205" t="s">
        <v>443</v>
      </c>
      <c r="H90" s="206">
        <v>20</v>
      </c>
      <c r="I90" s="207"/>
      <c r="J90" s="208">
        <f>ROUND(I90*H90,2)</f>
        <v>0</v>
      </c>
      <c r="K90" s="204" t="s">
        <v>165</v>
      </c>
      <c r="L90" s="42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0.00198</v>
      </c>
      <c r="T90" s="212">
        <f>S90*H90</f>
        <v>0.039599999999999996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166</v>
      </c>
      <c r="AT90" s="213" t="s">
        <v>161</v>
      </c>
      <c r="AU90" s="213" t="s">
        <v>82</v>
      </c>
      <c r="AY90" s="15" t="s">
        <v>158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166</v>
      </c>
      <c r="BM90" s="213" t="s">
        <v>1555</v>
      </c>
    </row>
    <row r="91" s="2" customFormat="1">
      <c r="A91" s="36"/>
      <c r="B91" s="37"/>
      <c r="C91" s="38"/>
      <c r="D91" s="215" t="s">
        <v>168</v>
      </c>
      <c r="E91" s="38"/>
      <c r="F91" s="216" t="s">
        <v>1197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168</v>
      </c>
      <c r="AU91" s="15" t="s">
        <v>82</v>
      </c>
    </row>
    <row r="92" s="2" customFormat="1">
      <c r="A92" s="36"/>
      <c r="B92" s="37"/>
      <c r="C92" s="38"/>
      <c r="D92" s="220" t="s">
        <v>170</v>
      </c>
      <c r="E92" s="38"/>
      <c r="F92" s="221" t="s">
        <v>1198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170</v>
      </c>
      <c r="AU92" s="15" t="s">
        <v>82</v>
      </c>
    </row>
    <row r="93" s="2" customFormat="1" ht="16.5" customHeight="1">
      <c r="A93" s="36"/>
      <c r="B93" s="37"/>
      <c r="C93" s="202" t="s">
        <v>178</v>
      </c>
      <c r="D93" s="202" t="s">
        <v>161</v>
      </c>
      <c r="E93" s="203" t="s">
        <v>1199</v>
      </c>
      <c r="F93" s="204" t="s">
        <v>1200</v>
      </c>
      <c r="G93" s="205" t="s">
        <v>443</v>
      </c>
      <c r="H93" s="206">
        <v>4</v>
      </c>
      <c r="I93" s="207"/>
      <c r="J93" s="208">
        <f>ROUND(I93*H93,2)</f>
        <v>0</v>
      </c>
      <c r="K93" s="204" t="s">
        <v>165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0.00263</v>
      </c>
      <c r="T93" s="212">
        <f>S93*H93</f>
        <v>0.01052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166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166</v>
      </c>
      <c r="BM93" s="213" t="s">
        <v>1556</v>
      </c>
    </row>
    <row r="94" s="2" customFormat="1">
      <c r="A94" s="36"/>
      <c r="B94" s="37"/>
      <c r="C94" s="38"/>
      <c r="D94" s="215" t="s">
        <v>168</v>
      </c>
      <c r="E94" s="38"/>
      <c r="F94" s="216" t="s">
        <v>1202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2" customFormat="1">
      <c r="A95" s="36"/>
      <c r="B95" s="37"/>
      <c r="C95" s="38"/>
      <c r="D95" s="220" t="s">
        <v>170</v>
      </c>
      <c r="E95" s="38"/>
      <c r="F95" s="221" t="s">
        <v>1203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170</v>
      </c>
      <c r="AU95" s="15" t="s">
        <v>82</v>
      </c>
    </row>
    <row r="96" s="2" customFormat="1" ht="16.5" customHeight="1">
      <c r="A96" s="36"/>
      <c r="B96" s="37"/>
      <c r="C96" s="202" t="s">
        <v>166</v>
      </c>
      <c r="D96" s="202" t="s">
        <v>161</v>
      </c>
      <c r="E96" s="203" t="s">
        <v>1204</v>
      </c>
      <c r="F96" s="204" t="s">
        <v>1205</v>
      </c>
      <c r="G96" s="205" t="s">
        <v>308</v>
      </c>
      <c r="H96" s="206">
        <v>2</v>
      </c>
      <c r="I96" s="207"/>
      <c r="J96" s="208">
        <f>ROUND(I96*H96,2)</f>
        <v>0</v>
      </c>
      <c r="K96" s="204" t="s">
        <v>165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0.00052309999999999998</v>
      </c>
      <c r="R96" s="211">
        <f>Q96*H96</f>
        <v>0.0010462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166</v>
      </c>
      <c r="AT96" s="213" t="s">
        <v>161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1557</v>
      </c>
    </row>
    <row r="97" s="2" customFormat="1">
      <c r="A97" s="36"/>
      <c r="B97" s="37"/>
      <c r="C97" s="38"/>
      <c r="D97" s="215" t="s">
        <v>168</v>
      </c>
      <c r="E97" s="38"/>
      <c r="F97" s="216" t="s">
        <v>1207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>
      <c r="A98" s="36"/>
      <c r="B98" s="37"/>
      <c r="C98" s="38"/>
      <c r="D98" s="220" t="s">
        <v>170</v>
      </c>
      <c r="E98" s="38"/>
      <c r="F98" s="221" t="s">
        <v>1208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170</v>
      </c>
      <c r="AU98" s="15" t="s">
        <v>82</v>
      </c>
    </row>
    <row r="99" s="2" customFormat="1" ht="16.5" customHeight="1">
      <c r="A99" s="36"/>
      <c r="B99" s="37"/>
      <c r="C99" s="202" t="s">
        <v>189</v>
      </c>
      <c r="D99" s="202" t="s">
        <v>161</v>
      </c>
      <c r="E99" s="203" t="s">
        <v>1209</v>
      </c>
      <c r="F99" s="204" t="s">
        <v>1210</v>
      </c>
      <c r="G99" s="205" t="s">
        <v>308</v>
      </c>
      <c r="H99" s="206">
        <v>3</v>
      </c>
      <c r="I99" s="207"/>
      <c r="J99" s="208">
        <f>ROUND(I99*H99,2)</f>
        <v>0</v>
      </c>
      <c r="K99" s="204" t="s">
        <v>165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0.0010005999999999999</v>
      </c>
      <c r="R99" s="211">
        <f>Q99*H99</f>
        <v>0.0030017999999999998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166</v>
      </c>
      <c r="AT99" s="213" t="s">
        <v>161</v>
      </c>
      <c r="AU99" s="213" t="s">
        <v>82</v>
      </c>
      <c r="AY99" s="15" t="s">
        <v>158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166</v>
      </c>
      <c r="BM99" s="213" t="s">
        <v>1558</v>
      </c>
    </row>
    <row r="100" s="2" customFormat="1">
      <c r="A100" s="36"/>
      <c r="B100" s="37"/>
      <c r="C100" s="38"/>
      <c r="D100" s="215" t="s">
        <v>168</v>
      </c>
      <c r="E100" s="38"/>
      <c r="F100" s="216" t="s">
        <v>1212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168</v>
      </c>
      <c r="AU100" s="15" t="s">
        <v>82</v>
      </c>
    </row>
    <row r="101" s="2" customFormat="1">
      <c r="A101" s="36"/>
      <c r="B101" s="37"/>
      <c r="C101" s="38"/>
      <c r="D101" s="220" t="s">
        <v>170</v>
      </c>
      <c r="E101" s="38"/>
      <c r="F101" s="221" t="s">
        <v>1213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170</v>
      </c>
      <c r="AU101" s="15" t="s">
        <v>82</v>
      </c>
    </row>
    <row r="102" s="2" customFormat="1" ht="16.5" customHeight="1">
      <c r="A102" s="36"/>
      <c r="B102" s="37"/>
      <c r="C102" s="202" t="s">
        <v>195</v>
      </c>
      <c r="D102" s="202" t="s">
        <v>161</v>
      </c>
      <c r="E102" s="203" t="s">
        <v>1214</v>
      </c>
      <c r="F102" s="204" t="s">
        <v>1215</v>
      </c>
      <c r="G102" s="205" t="s">
        <v>308</v>
      </c>
      <c r="H102" s="206">
        <v>6</v>
      </c>
      <c r="I102" s="207"/>
      <c r="J102" s="208">
        <f>ROUND(I102*H102,2)</f>
        <v>0</v>
      </c>
      <c r="K102" s="204" t="s">
        <v>165</v>
      </c>
      <c r="L102" s="42"/>
      <c r="M102" s="209" t="s">
        <v>19</v>
      </c>
      <c r="N102" s="210" t="s">
        <v>43</v>
      </c>
      <c r="O102" s="82"/>
      <c r="P102" s="211">
        <f>O102*H102</f>
        <v>0</v>
      </c>
      <c r="Q102" s="211">
        <v>0.0012906</v>
      </c>
      <c r="R102" s="211">
        <f>Q102*H102</f>
        <v>0.0077435999999999998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166</v>
      </c>
      <c r="AT102" s="213" t="s">
        <v>161</v>
      </c>
      <c r="AU102" s="213" t="s">
        <v>82</v>
      </c>
      <c r="AY102" s="15" t="s">
        <v>158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166</v>
      </c>
      <c r="BM102" s="213" t="s">
        <v>1559</v>
      </c>
    </row>
    <row r="103" s="2" customFormat="1">
      <c r="A103" s="36"/>
      <c r="B103" s="37"/>
      <c r="C103" s="38"/>
      <c r="D103" s="215" t="s">
        <v>168</v>
      </c>
      <c r="E103" s="38"/>
      <c r="F103" s="216" t="s">
        <v>1217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168</v>
      </c>
      <c r="AU103" s="15" t="s">
        <v>82</v>
      </c>
    </row>
    <row r="104" s="2" customFormat="1">
      <c r="A104" s="36"/>
      <c r="B104" s="37"/>
      <c r="C104" s="38"/>
      <c r="D104" s="220" t="s">
        <v>170</v>
      </c>
      <c r="E104" s="38"/>
      <c r="F104" s="221" t="s">
        <v>1218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170</v>
      </c>
      <c r="AU104" s="15" t="s">
        <v>82</v>
      </c>
    </row>
    <row r="105" s="2" customFormat="1" ht="16.5" customHeight="1">
      <c r="A105" s="36"/>
      <c r="B105" s="37"/>
      <c r="C105" s="202" t="s">
        <v>201</v>
      </c>
      <c r="D105" s="202" t="s">
        <v>161</v>
      </c>
      <c r="E105" s="203" t="s">
        <v>1219</v>
      </c>
      <c r="F105" s="204" t="s">
        <v>1220</v>
      </c>
      <c r="G105" s="205" t="s">
        <v>443</v>
      </c>
      <c r="H105" s="206">
        <v>16</v>
      </c>
      <c r="I105" s="207"/>
      <c r="J105" s="208">
        <f>ROUND(I105*H105,2)</f>
        <v>0</v>
      </c>
      <c r="K105" s="204" t="s">
        <v>165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0.00058679999999999995</v>
      </c>
      <c r="R105" s="211">
        <f>Q105*H105</f>
        <v>0.0093887999999999992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166</v>
      </c>
      <c r="BM105" s="213" t="s">
        <v>1560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1222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>
      <c r="A107" s="36"/>
      <c r="B107" s="37"/>
      <c r="C107" s="38"/>
      <c r="D107" s="220" t="s">
        <v>170</v>
      </c>
      <c r="E107" s="38"/>
      <c r="F107" s="221" t="s">
        <v>1223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170</v>
      </c>
      <c r="AU107" s="15" t="s">
        <v>82</v>
      </c>
    </row>
    <row r="108" s="2" customFormat="1" ht="16.5" customHeight="1">
      <c r="A108" s="36"/>
      <c r="B108" s="37"/>
      <c r="C108" s="202" t="s">
        <v>209</v>
      </c>
      <c r="D108" s="202" t="s">
        <v>161</v>
      </c>
      <c r="E108" s="203" t="s">
        <v>1224</v>
      </c>
      <c r="F108" s="204" t="s">
        <v>1225</v>
      </c>
      <c r="G108" s="205" t="s">
        <v>443</v>
      </c>
      <c r="H108" s="206">
        <v>32</v>
      </c>
      <c r="I108" s="207"/>
      <c r="J108" s="208">
        <f>ROUND(I108*H108,2)</f>
        <v>0</v>
      </c>
      <c r="K108" s="204" t="s">
        <v>165</v>
      </c>
      <c r="L108" s="42"/>
      <c r="M108" s="209" t="s">
        <v>19</v>
      </c>
      <c r="N108" s="210" t="s">
        <v>43</v>
      </c>
      <c r="O108" s="82"/>
      <c r="P108" s="211">
        <f>O108*H108</f>
        <v>0</v>
      </c>
      <c r="Q108" s="211">
        <v>0.0020098999999999998</v>
      </c>
      <c r="R108" s="211">
        <f>Q108*H108</f>
        <v>0.064316799999999993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166</v>
      </c>
      <c r="AT108" s="213" t="s">
        <v>161</v>
      </c>
      <c r="AU108" s="213" t="s">
        <v>82</v>
      </c>
      <c r="AY108" s="15" t="s">
        <v>158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166</v>
      </c>
      <c r="BM108" s="213" t="s">
        <v>1561</v>
      </c>
    </row>
    <row r="109" s="2" customFormat="1">
      <c r="A109" s="36"/>
      <c r="B109" s="37"/>
      <c r="C109" s="38"/>
      <c r="D109" s="215" t="s">
        <v>168</v>
      </c>
      <c r="E109" s="38"/>
      <c r="F109" s="216" t="s">
        <v>1227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168</v>
      </c>
      <c r="AU109" s="15" t="s">
        <v>82</v>
      </c>
    </row>
    <row r="110" s="2" customFormat="1">
      <c r="A110" s="36"/>
      <c r="B110" s="37"/>
      <c r="C110" s="38"/>
      <c r="D110" s="220" t="s">
        <v>170</v>
      </c>
      <c r="E110" s="38"/>
      <c r="F110" s="221" t="s">
        <v>1228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170</v>
      </c>
      <c r="AU110" s="15" t="s">
        <v>82</v>
      </c>
    </row>
    <row r="111" s="2" customFormat="1" ht="16.5" customHeight="1">
      <c r="A111" s="36"/>
      <c r="B111" s="37"/>
      <c r="C111" s="202" t="s">
        <v>217</v>
      </c>
      <c r="D111" s="202" t="s">
        <v>161</v>
      </c>
      <c r="E111" s="203" t="s">
        <v>1229</v>
      </c>
      <c r="F111" s="204" t="s">
        <v>1230</v>
      </c>
      <c r="G111" s="205" t="s">
        <v>443</v>
      </c>
      <c r="H111" s="206">
        <v>16</v>
      </c>
      <c r="I111" s="207"/>
      <c r="J111" s="208">
        <f>ROUND(I111*H111,2)</f>
        <v>0</v>
      </c>
      <c r="K111" s="204" t="s">
        <v>165</v>
      </c>
      <c r="L111" s="42"/>
      <c r="M111" s="209" t="s">
        <v>19</v>
      </c>
      <c r="N111" s="210" t="s">
        <v>43</v>
      </c>
      <c r="O111" s="82"/>
      <c r="P111" s="211">
        <f>O111*H111</f>
        <v>0</v>
      </c>
      <c r="Q111" s="211">
        <v>0.001451</v>
      </c>
      <c r="R111" s="211">
        <f>Q111*H111</f>
        <v>0.023216000000000001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166</v>
      </c>
      <c r="AT111" s="213" t="s">
        <v>161</v>
      </c>
      <c r="AU111" s="213" t="s">
        <v>82</v>
      </c>
      <c r="AY111" s="15" t="s">
        <v>158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80</v>
      </c>
      <c r="BK111" s="214">
        <f>ROUND(I111*H111,2)</f>
        <v>0</v>
      </c>
      <c r="BL111" s="15" t="s">
        <v>166</v>
      </c>
      <c r="BM111" s="213" t="s">
        <v>1562</v>
      </c>
    </row>
    <row r="112" s="2" customFormat="1">
      <c r="A112" s="36"/>
      <c r="B112" s="37"/>
      <c r="C112" s="38"/>
      <c r="D112" s="215" t="s">
        <v>168</v>
      </c>
      <c r="E112" s="38"/>
      <c r="F112" s="216" t="s">
        <v>1232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168</v>
      </c>
      <c r="AU112" s="15" t="s">
        <v>82</v>
      </c>
    </row>
    <row r="113" s="2" customFormat="1">
      <c r="A113" s="36"/>
      <c r="B113" s="37"/>
      <c r="C113" s="38"/>
      <c r="D113" s="220" t="s">
        <v>170</v>
      </c>
      <c r="E113" s="38"/>
      <c r="F113" s="221" t="s">
        <v>1233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170</v>
      </c>
      <c r="AU113" s="15" t="s">
        <v>82</v>
      </c>
    </row>
    <row r="114" s="2" customFormat="1" ht="16.5" customHeight="1">
      <c r="A114" s="36"/>
      <c r="B114" s="37"/>
      <c r="C114" s="202" t="s">
        <v>224</v>
      </c>
      <c r="D114" s="202" t="s">
        <v>161</v>
      </c>
      <c r="E114" s="203" t="s">
        <v>1234</v>
      </c>
      <c r="F114" s="204" t="s">
        <v>1235</v>
      </c>
      <c r="G114" s="205" t="s">
        <v>443</v>
      </c>
      <c r="H114" s="206">
        <v>5</v>
      </c>
      <c r="I114" s="207"/>
      <c r="J114" s="208">
        <f>ROUND(I114*H114,2)</f>
        <v>0</v>
      </c>
      <c r="K114" s="204" t="s">
        <v>165</v>
      </c>
      <c r="L114" s="42"/>
      <c r="M114" s="209" t="s">
        <v>19</v>
      </c>
      <c r="N114" s="210" t="s">
        <v>43</v>
      </c>
      <c r="O114" s="82"/>
      <c r="P114" s="211">
        <f>O114*H114</f>
        <v>0</v>
      </c>
      <c r="Q114" s="211">
        <v>0.00041189999999999998</v>
      </c>
      <c r="R114" s="211">
        <f>Q114*H114</f>
        <v>0.0020594999999999997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166</v>
      </c>
      <c r="AT114" s="213" t="s">
        <v>161</v>
      </c>
      <c r="AU114" s="213" t="s">
        <v>82</v>
      </c>
      <c r="AY114" s="15" t="s">
        <v>158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166</v>
      </c>
      <c r="BM114" s="213" t="s">
        <v>1563</v>
      </c>
    </row>
    <row r="115" s="2" customFormat="1">
      <c r="A115" s="36"/>
      <c r="B115" s="37"/>
      <c r="C115" s="38"/>
      <c r="D115" s="215" t="s">
        <v>168</v>
      </c>
      <c r="E115" s="38"/>
      <c r="F115" s="216" t="s">
        <v>1237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168</v>
      </c>
      <c r="AU115" s="15" t="s">
        <v>82</v>
      </c>
    </row>
    <row r="116" s="2" customFormat="1">
      <c r="A116" s="36"/>
      <c r="B116" s="37"/>
      <c r="C116" s="38"/>
      <c r="D116" s="220" t="s">
        <v>170</v>
      </c>
      <c r="E116" s="38"/>
      <c r="F116" s="221" t="s">
        <v>1238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170</v>
      </c>
      <c r="AU116" s="15" t="s">
        <v>82</v>
      </c>
    </row>
    <row r="117" s="2" customFormat="1" ht="16.5" customHeight="1">
      <c r="A117" s="36"/>
      <c r="B117" s="37"/>
      <c r="C117" s="202" t="s">
        <v>230</v>
      </c>
      <c r="D117" s="202" t="s">
        <v>161</v>
      </c>
      <c r="E117" s="203" t="s">
        <v>1239</v>
      </c>
      <c r="F117" s="204" t="s">
        <v>1240</v>
      </c>
      <c r="G117" s="205" t="s">
        <v>443</v>
      </c>
      <c r="H117" s="206">
        <v>18</v>
      </c>
      <c r="I117" s="207"/>
      <c r="J117" s="208">
        <f>ROUND(I117*H117,2)</f>
        <v>0</v>
      </c>
      <c r="K117" s="204" t="s">
        <v>165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0.00047649999999999998</v>
      </c>
      <c r="R117" s="211">
        <f>Q117*H117</f>
        <v>0.0085769999999999996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166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166</v>
      </c>
      <c r="BM117" s="213" t="s">
        <v>1564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1242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>
      <c r="A119" s="36"/>
      <c r="B119" s="37"/>
      <c r="C119" s="38"/>
      <c r="D119" s="220" t="s">
        <v>170</v>
      </c>
      <c r="E119" s="38"/>
      <c r="F119" s="221" t="s">
        <v>1243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170</v>
      </c>
      <c r="AU119" s="15" t="s">
        <v>82</v>
      </c>
    </row>
    <row r="120" s="2" customFormat="1" ht="16.5" customHeight="1">
      <c r="A120" s="36"/>
      <c r="B120" s="37"/>
      <c r="C120" s="202" t="s">
        <v>236</v>
      </c>
      <c r="D120" s="202" t="s">
        <v>161</v>
      </c>
      <c r="E120" s="203" t="s">
        <v>1244</v>
      </c>
      <c r="F120" s="204" t="s">
        <v>1245</v>
      </c>
      <c r="G120" s="205" t="s">
        <v>443</v>
      </c>
      <c r="H120" s="206">
        <v>4</v>
      </c>
      <c r="I120" s="207"/>
      <c r="J120" s="208">
        <f>ROUND(I120*H120,2)</f>
        <v>0</v>
      </c>
      <c r="K120" s="204" t="s">
        <v>165</v>
      </c>
      <c r="L120" s="42"/>
      <c r="M120" s="209" t="s">
        <v>19</v>
      </c>
      <c r="N120" s="210" t="s">
        <v>43</v>
      </c>
      <c r="O120" s="82"/>
      <c r="P120" s="211">
        <f>O120*H120</f>
        <v>0</v>
      </c>
      <c r="Q120" s="211">
        <v>0.0007092</v>
      </c>
      <c r="R120" s="211">
        <f>Q120*H120</f>
        <v>0.0028368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166</v>
      </c>
      <c r="AT120" s="213" t="s">
        <v>161</v>
      </c>
      <c r="AU120" s="213" t="s">
        <v>82</v>
      </c>
      <c r="AY120" s="15" t="s">
        <v>158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166</v>
      </c>
      <c r="BM120" s="213" t="s">
        <v>1565</v>
      </c>
    </row>
    <row r="121" s="2" customFormat="1">
      <c r="A121" s="36"/>
      <c r="B121" s="37"/>
      <c r="C121" s="38"/>
      <c r="D121" s="215" t="s">
        <v>168</v>
      </c>
      <c r="E121" s="38"/>
      <c r="F121" s="216" t="s">
        <v>1247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168</v>
      </c>
      <c r="AU121" s="15" t="s">
        <v>82</v>
      </c>
    </row>
    <row r="122" s="2" customFormat="1">
      <c r="A122" s="36"/>
      <c r="B122" s="37"/>
      <c r="C122" s="38"/>
      <c r="D122" s="220" t="s">
        <v>170</v>
      </c>
      <c r="E122" s="38"/>
      <c r="F122" s="221" t="s">
        <v>1248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170</v>
      </c>
      <c r="AU122" s="15" t="s">
        <v>82</v>
      </c>
    </row>
    <row r="123" s="2" customFormat="1" ht="16.5" customHeight="1">
      <c r="A123" s="36"/>
      <c r="B123" s="37"/>
      <c r="C123" s="202" t="s">
        <v>242</v>
      </c>
      <c r="D123" s="202" t="s">
        <v>161</v>
      </c>
      <c r="E123" s="203" t="s">
        <v>1249</v>
      </c>
      <c r="F123" s="204" t="s">
        <v>1250</v>
      </c>
      <c r="G123" s="205" t="s">
        <v>443</v>
      </c>
      <c r="H123" s="206">
        <v>24</v>
      </c>
      <c r="I123" s="207"/>
      <c r="J123" s="208">
        <f>ROUND(I123*H123,2)</f>
        <v>0</v>
      </c>
      <c r="K123" s="204" t="s">
        <v>165</v>
      </c>
      <c r="L123" s="42"/>
      <c r="M123" s="209" t="s">
        <v>19</v>
      </c>
      <c r="N123" s="210" t="s">
        <v>43</v>
      </c>
      <c r="O123" s="82"/>
      <c r="P123" s="211">
        <f>O123*H123</f>
        <v>0</v>
      </c>
      <c r="Q123" s="211">
        <v>0.0022361999999999998</v>
      </c>
      <c r="R123" s="211">
        <f>Q123*H123</f>
        <v>0.053668799999999996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166</v>
      </c>
      <c r="AT123" s="213" t="s">
        <v>161</v>
      </c>
      <c r="AU123" s="213" t="s">
        <v>82</v>
      </c>
      <c r="AY123" s="15" t="s">
        <v>158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166</v>
      </c>
      <c r="BM123" s="213" t="s">
        <v>1566</v>
      </c>
    </row>
    <row r="124" s="2" customFormat="1">
      <c r="A124" s="36"/>
      <c r="B124" s="37"/>
      <c r="C124" s="38"/>
      <c r="D124" s="215" t="s">
        <v>168</v>
      </c>
      <c r="E124" s="38"/>
      <c r="F124" s="216" t="s">
        <v>1252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168</v>
      </c>
      <c r="AU124" s="15" t="s">
        <v>82</v>
      </c>
    </row>
    <row r="125" s="2" customFormat="1">
      <c r="A125" s="36"/>
      <c r="B125" s="37"/>
      <c r="C125" s="38"/>
      <c r="D125" s="220" t="s">
        <v>170</v>
      </c>
      <c r="E125" s="38"/>
      <c r="F125" s="221" t="s">
        <v>1253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170</v>
      </c>
      <c r="AU125" s="15" t="s">
        <v>82</v>
      </c>
    </row>
    <row r="126" s="2" customFormat="1" ht="16.5" customHeight="1">
      <c r="A126" s="36"/>
      <c r="B126" s="37"/>
      <c r="C126" s="202" t="s">
        <v>248</v>
      </c>
      <c r="D126" s="202" t="s">
        <v>161</v>
      </c>
      <c r="E126" s="203" t="s">
        <v>1254</v>
      </c>
      <c r="F126" s="204" t="s">
        <v>1255</v>
      </c>
      <c r="G126" s="205" t="s">
        <v>308</v>
      </c>
      <c r="H126" s="206">
        <v>12</v>
      </c>
      <c r="I126" s="207"/>
      <c r="J126" s="208">
        <f>ROUND(I126*H126,2)</f>
        <v>0</v>
      </c>
      <c r="K126" s="204" t="s">
        <v>165</v>
      </c>
      <c r="L126" s="42"/>
      <c r="M126" s="209" t="s">
        <v>19</v>
      </c>
      <c r="N126" s="210" t="s">
        <v>43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166</v>
      </c>
      <c r="AT126" s="213" t="s">
        <v>161</v>
      </c>
      <c r="AU126" s="213" t="s">
        <v>82</v>
      </c>
      <c r="AY126" s="15" t="s">
        <v>158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80</v>
      </c>
      <c r="BK126" s="214">
        <f>ROUND(I126*H126,2)</f>
        <v>0</v>
      </c>
      <c r="BL126" s="15" t="s">
        <v>166</v>
      </c>
      <c r="BM126" s="213" t="s">
        <v>1567</v>
      </c>
    </row>
    <row r="127" s="2" customFormat="1">
      <c r="A127" s="36"/>
      <c r="B127" s="37"/>
      <c r="C127" s="38"/>
      <c r="D127" s="215" t="s">
        <v>168</v>
      </c>
      <c r="E127" s="38"/>
      <c r="F127" s="216" t="s">
        <v>1257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168</v>
      </c>
      <c r="AU127" s="15" t="s">
        <v>82</v>
      </c>
    </row>
    <row r="128" s="2" customFormat="1">
      <c r="A128" s="36"/>
      <c r="B128" s="37"/>
      <c r="C128" s="38"/>
      <c r="D128" s="220" t="s">
        <v>170</v>
      </c>
      <c r="E128" s="38"/>
      <c r="F128" s="221" t="s">
        <v>1258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170</v>
      </c>
      <c r="AU128" s="15" t="s">
        <v>82</v>
      </c>
    </row>
    <row r="129" s="2" customFormat="1" ht="16.5" customHeight="1">
      <c r="A129" s="36"/>
      <c r="B129" s="37"/>
      <c r="C129" s="202" t="s">
        <v>8</v>
      </c>
      <c r="D129" s="202" t="s">
        <v>161</v>
      </c>
      <c r="E129" s="203" t="s">
        <v>1259</v>
      </c>
      <c r="F129" s="204" t="s">
        <v>1260</v>
      </c>
      <c r="G129" s="205" t="s">
        <v>308</v>
      </c>
      <c r="H129" s="206">
        <v>6</v>
      </c>
      <c r="I129" s="207"/>
      <c r="J129" s="208">
        <f>ROUND(I129*H129,2)</f>
        <v>0</v>
      </c>
      <c r="K129" s="204" t="s">
        <v>165</v>
      </c>
      <c r="L129" s="42"/>
      <c r="M129" s="209" t="s">
        <v>19</v>
      </c>
      <c r="N129" s="210" t="s">
        <v>43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166</v>
      </c>
      <c r="AT129" s="213" t="s">
        <v>161</v>
      </c>
      <c r="AU129" s="213" t="s">
        <v>82</v>
      </c>
      <c r="AY129" s="15" t="s">
        <v>158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80</v>
      </c>
      <c r="BK129" s="214">
        <f>ROUND(I129*H129,2)</f>
        <v>0</v>
      </c>
      <c r="BL129" s="15" t="s">
        <v>166</v>
      </c>
      <c r="BM129" s="213" t="s">
        <v>1568</v>
      </c>
    </row>
    <row r="130" s="2" customFormat="1">
      <c r="A130" s="36"/>
      <c r="B130" s="37"/>
      <c r="C130" s="38"/>
      <c r="D130" s="215" t="s">
        <v>168</v>
      </c>
      <c r="E130" s="38"/>
      <c r="F130" s="216" t="s">
        <v>1262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168</v>
      </c>
      <c r="AU130" s="15" t="s">
        <v>82</v>
      </c>
    </row>
    <row r="131" s="2" customFormat="1">
      <c r="A131" s="36"/>
      <c r="B131" s="37"/>
      <c r="C131" s="38"/>
      <c r="D131" s="220" t="s">
        <v>170</v>
      </c>
      <c r="E131" s="38"/>
      <c r="F131" s="221" t="s">
        <v>1263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170</v>
      </c>
      <c r="AU131" s="15" t="s">
        <v>82</v>
      </c>
    </row>
    <row r="132" s="2" customFormat="1" ht="16.5" customHeight="1">
      <c r="A132" s="36"/>
      <c r="B132" s="37"/>
      <c r="C132" s="202" t="s">
        <v>259</v>
      </c>
      <c r="D132" s="202" t="s">
        <v>161</v>
      </c>
      <c r="E132" s="203" t="s">
        <v>1264</v>
      </c>
      <c r="F132" s="204" t="s">
        <v>1265</v>
      </c>
      <c r="G132" s="205" t="s">
        <v>308</v>
      </c>
      <c r="H132" s="206">
        <v>12</v>
      </c>
      <c r="I132" s="207"/>
      <c r="J132" s="208">
        <f>ROUND(I132*H132,2)</f>
        <v>0</v>
      </c>
      <c r="K132" s="204" t="s">
        <v>165</v>
      </c>
      <c r="L132" s="42"/>
      <c r="M132" s="209" t="s">
        <v>19</v>
      </c>
      <c r="N132" s="210" t="s">
        <v>43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166</v>
      </c>
      <c r="AT132" s="213" t="s">
        <v>161</v>
      </c>
      <c r="AU132" s="213" t="s">
        <v>82</v>
      </c>
      <c r="AY132" s="15" t="s">
        <v>158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80</v>
      </c>
      <c r="BK132" s="214">
        <f>ROUND(I132*H132,2)</f>
        <v>0</v>
      </c>
      <c r="BL132" s="15" t="s">
        <v>166</v>
      </c>
      <c r="BM132" s="213" t="s">
        <v>1569</v>
      </c>
    </row>
    <row r="133" s="2" customFormat="1">
      <c r="A133" s="36"/>
      <c r="B133" s="37"/>
      <c r="C133" s="38"/>
      <c r="D133" s="215" t="s">
        <v>168</v>
      </c>
      <c r="E133" s="38"/>
      <c r="F133" s="216" t="s">
        <v>1267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168</v>
      </c>
      <c r="AU133" s="15" t="s">
        <v>82</v>
      </c>
    </row>
    <row r="134" s="2" customFormat="1">
      <c r="A134" s="36"/>
      <c r="B134" s="37"/>
      <c r="C134" s="38"/>
      <c r="D134" s="220" t="s">
        <v>170</v>
      </c>
      <c r="E134" s="38"/>
      <c r="F134" s="221" t="s">
        <v>1268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170</v>
      </c>
      <c r="AU134" s="15" t="s">
        <v>82</v>
      </c>
    </row>
    <row r="135" s="2" customFormat="1" ht="16.5" customHeight="1">
      <c r="A135" s="36"/>
      <c r="B135" s="37"/>
      <c r="C135" s="202" t="s">
        <v>265</v>
      </c>
      <c r="D135" s="202" t="s">
        <v>161</v>
      </c>
      <c r="E135" s="203" t="s">
        <v>1269</v>
      </c>
      <c r="F135" s="204" t="s">
        <v>1270</v>
      </c>
      <c r="G135" s="205" t="s">
        <v>308</v>
      </c>
      <c r="H135" s="206">
        <v>2</v>
      </c>
      <c r="I135" s="207"/>
      <c r="J135" s="208">
        <f>ROUND(I135*H135,2)</f>
        <v>0</v>
      </c>
      <c r="K135" s="204" t="s">
        <v>165</v>
      </c>
      <c r="L135" s="42"/>
      <c r="M135" s="209" t="s">
        <v>19</v>
      </c>
      <c r="N135" s="210" t="s">
        <v>43</v>
      </c>
      <c r="O135" s="82"/>
      <c r="P135" s="211">
        <f>O135*H135</f>
        <v>0</v>
      </c>
      <c r="Q135" s="211">
        <v>0.00089999999999999998</v>
      </c>
      <c r="R135" s="211">
        <f>Q135*H135</f>
        <v>0.0018</v>
      </c>
      <c r="S135" s="211">
        <v>0</v>
      </c>
      <c r="T135" s="21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166</v>
      </c>
      <c r="AT135" s="213" t="s">
        <v>161</v>
      </c>
      <c r="AU135" s="213" t="s">
        <v>82</v>
      </c>
      <c r="AY135" s="15" t="s">
        <v>158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80</v>
      </c>
      <c r="BK135" s="214">
        <f>ROUND(I135*H135,2)</f>
        <v>0</v>
      </c>
      <c r="BL135" s="15" t="s">
        <v>166</v>
      </c>
      <c r="BM135" s="213" t="s">
        <v>1570</v>
      </c>
    </row>
    <row r="136" s="2" customFormat="1">
      <c r="A136" s="36"/>
      <c r="B136" s="37"/>
      <c r="C136" s="38"/>
      <c r="D136" s="215" t="s">
        <v>168</v>
      </c>
      <c r="E136" s="38"/>
      <c r="F136" s="216" t="s">
        <v>1272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168</v>
      </c>
      <c r="AU136" s="15" t="s">
        <v>82</v>
      </c>
    </row>
    <row r="137" s="2" customFormat="1">
      <c r="A137" s="36"/>
      <c r="B137" s="37"/>
      <c r="C137" s="38"/>
      <c r="D137" s="220" t="s">
        <v>170</v>
      </c>
      <c r="E137" s="38"/>
      <c r="F137" s="221" t="s">
        <v>1273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170</v>
      </c>
      <c r="AU137" s="15" t="s">
        <v>82</v>
      </c>
    </row>
    <row r="138" s="2" customFormat="1" ht="16.5" customHeight="1">
      <c r="A138" s="36"/>
      <c r="B138" s="37"/>
      <c r="C138" s="202" t="s">
        <v>275</v>
      </c>
      <c r="D138" s="202" t="s">
        <v>161</v>
      </c>
      <c r="E138" s="203" t="s">
        <v>1274</v>
      </c>
      <c r="F138" s="204" t="s">
        <v>1275</v>
      </c>
      <c r="G138" s="205" t="s">
        <v>308</v>
      </c>
      <c r="H138" s="206">
        <v>2</v>
      </c>
      <c r="I138" s="207"/>
      <c r="J138" s="208">
        <f>ROUND(I138*H138,2)</f>
        <v>0</v>
      </c>
      <c r="K138" s="204" t="s">
        <v>165</v>
      </c>
      <c r="L138" s="42"/>
      <c r="M138" s="209" t="s">
        <v>19</v>
      </c>
      <c r="N138" s="210" t="s">
        <v>43</v>
      </c>
      <c r="O138" s="82"/>
      <c r="P138" s="211">
        <f>O138*H138</f>
        <v>0</v>
      </c>
      <c r="Q138" s="211">
        <v>0.00016124999999999999</v>
      </c>
      <c r="R138" s="211">
        <f>Q138*H138</f>
        <v>0.00032249999999999998</v>
      </c>
      <c r="S138" s="211">
        <v>0</v>
      </c>
      <c r="T138" s="21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166</v>
      </c>
      <c r="AT138" s="213" t="s">
        <v>161</v>
      </c>
      <c r="AU138" s="213" t="s">
        <v>82</v>
      </c>
      <c r="AY138" s="15" t="s">
        <v>158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80</v>
      </c>
      <c r="BK138" s="214">
        <f>ROUND(I138*H138,2)</f>
        <v>0</v>
      </c>
      <c r="BL138" s="15" t="s">
        <v>166</v>
      </c>
      <c r="BM138" s="213" t="s">
        <v>1571</v>
      </c>
    </row>
    <row r="139" s="2" customFormat="1">
      <c r="A139" s="36"/>
      <c r="B139" s="37"/>
      <c r="C139" s="38"/>
      <c r="D139" s="215" t="s">
        <v>168</v>
      </c>
      <c r="E139" s="38"/>
      <c r="F139" s="216" t="s">
        <v>1277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168</v>
      </c>
      <c r="AU139" s="15" t="s">
        <v>82</v>
      </c>
    </row>
    <row r="140" s="2" customFormat="1">
      <c r="A140" s="36"/>
      <c r="B140" s="37"/>
      <c r="C140" s="38"/>
      <c r="D140" s="220" t="s">
        <v>170</v>
      </c>
      <c r="E140" s="38"/>
      <c r="F140" s="221" t="s">
        <v>1278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170</v>
      </c>
      <c r="AU140" s="15" t="s">
        <v>82</v>
      </c>
    </row>
    <row r="141" s="2" customFormat="1" ht="16.5" customHeight="1">
      <c r="A141" s="36"/>
      <c r="B141" s="37"/>
      <c r="C141" s="202" t="s">
        <v>282</v>
      </c>
      <c r="D141" s="202" t="s">
        <v>161</v>
      </c>
      <c r="E141" s="203" t="s">
        <v>1279</v>
      </c>
      <c r="F141" s="204" t="s">
        <v>1280</v>
      </c>
      <c r="G141" s="205" t="s">
        <v>308</v>
      </c>
      <c r="H141" s="206">
        <v>4</v>
      </c>
      <c r="I141" s="207"/>
      <c r="J141" s="208">
        <f>ROUND(I141*H141,2)</f>
        <v>0</v>
      </c>
      <c r="K141" s="204" t="s">
        <v>165</v>
      </c>
      <c r="L141" s="42"/>
      <c r="M141" s="209" t="s">
        <v>19</v>
      </c>
      <c r="N141" s="210" t="s">
        <v>43</v>
      </c>
      <c r="O141" s="82"/>
      <c r="P141" s="211">
        <f>O141*H141</f>
        <v>0</v>
      </c>
      <c r="Q141" s="211">
        <v>0.00028499999999999999</v>
      </c>
      <c r="R141" s="211">
        <f>Q141*H141</f>
        <v>0.00114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166</v>
      </c>
      <c r="AT141" s="213" t="s">
        <v>161</v>
      </c>
      <c r="AU141" s="213" t="s">
        <v>82</v>
      </c>
      <c r="AY141" s="15" t="s">
        <v>158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80</v>
      </c>
      <c r="BK141" s="214">
        <f>ROUND(I141*H141,2)</f>
        <v>0</v>
      </c>
      <c r="BL141" s="15" t="s">
        <v>166</v>
      </c>
      <c r="BM141" s="213" t="s">
        <v>1572</v>
      </c>
    </row>
    <row r="142" s="2" customFormat="1">
      <c r="A142" s="36"/>
      <c r="B142" s="37"/>
      <c r="C142" s="38"/>
      <c r="D142" s="215" t="s">
        <v>168</v>
      </c>
      <c r="E142" s="38"/>
      <c r="F142" s="216" t="s">
        <v>1282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168</v>
      </c>
      <c r="AU142" s="15" t="s">
        <v>82</v>
      </c>
    </row>
    <row r="143" s="2" customFormat="1">
      <c r="A143" s="36"/>
      <c r="B143" s="37"/>
      <c r="C143" s="38"/>
      <c r="D143" s="220" t="s">
        <v>170</v>
      </c>
      <c r="E143" s="38"/>
      <c r="F143" s="221" t="s">
        <v>1283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170</v>
      </c>
      <c r="AU143" s="15" t="s">
        <v>82</v>
      </c>
    </row>
    <row r="144" s="2" customFormat="1" ht="16.5" customHeight="1">
      <c r="A144" s="36"/>
      <c r="B144" s="37"/>
      <c r="C144" s="202" t="s">
        <v>288</v>
      </c>
      <c r="D144" s="202" t="s">
        <v>161</v>
      </c>
      <c r="E144" s="203" t="s">
        <v>1284</v>
      </c>
      <c r="F144" s="204" t="s">
        <v>1285</v>
      </c>
      <c r="G144" s="205" t="s">
        <v>308</v>
      </c>
      <c r="H144" s="206">
        <v>2</v>
      </c>
      <c r="I144" s="207"/>
      <c r="J144" s="208">
        <f>ROUND(I144*H144,2)</f>
        <v>0</v>
      </c>
      <c r="K144" s="204" t="s">
        <v>19</v>
      </c>
      <c r="L144" s="42"/>
      <c r="M144" s="209" t="s">
        <v>19</v>
      </c>
      <c r="N144" s="210" t="s">
        <v>43</v>
      </c>
      <c r="O144" s="82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3" t="s">
        <v>166</v>
      </c>
      <c r="AT144" s="213" t="s">
        <v>161</v>
      </c>
      <c r="AU144" s="213" t="s">
        <v>82</v>
      </c>
      <c r="AY144" s="15" t="s">
        <v>158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5" t="s">
        <v>80</v>
      </c>
      <c r="BK144" s="214">
        <f>ROUND(I144*H144,2)</f>
        <v>0</v>
      </c>
      <c r="BL144" s="15" t="s">
        <v>166</v>
      </c>
      <c r="BM144" s="213" t="s">
        <v>1573</v>
      </c>
    </row>
    <row r="145" s="2" customFormat="1">
      <c r="A145" s="36"/>
      <c r="B145" s="37"/>
      <c r="C145" s="38"/>
      <c r="D145" s="215" t="s">
        <v>168</v>
      </c>
      <c r="E145" s="38"/>
      <c r="F145" s="216" t="s">
        <v>1285</v>
      </c>
      <c r="G145" s="38"/>
      <c r="H145" s="38"/>
      <c r="I145" s="217"/>
      <c r="J145" s="38"/>
      <c r="K145" s="38"/>
      <c r="L145" s="42"/>
      <c r="M145" s="218"/>
      <c r="N145" s="219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168</v>
      </c>
      <c r="AU145" s="15" t="s">
        <v>82</v>
      </c>
    </row>
    <row r="146" s="2" customFormat="1" ht="16.5" customHeight="1">
      <c r="A146" s="36"/>
      <c r="B146" s="37"/>
      <c r="C146" s="202" t="s">
        <v>7</v>
      </c>
      <c r="D146" s="202" t="s">
        <v>161</v>
      </c>
      <c r="E146" s="203" t="s">
        <v>1287</v>
      </c>
      <c r="F146" s="204" t="s">
        <v>1288</v>
      </c>
      <c r="G146" s="205" t="s">
        <v>308</v>
      </c>
      <c r="H146" s="206">
        <v>2</v>
      </c>
      <c r="I146" s="207"/>
      <c r="J146" s="208">
        <f>ROUND(I146*H146,2)</f>
        <v>0</v>
      </c>
      <c r="K146" s="204" t="s">
        <v>165</v>
      </c>
      <c r="L146" s="42"/>
      <c r="M146" s="209" t="s">
        <v>19</v>
      </c>
      <c r="N146" s="210" t="s">
        <v>43</v>
      </c>
      <c r="O146" s="82"/>
      <c r="P146" s="211">
        <f>O146*H146</f>
        <v>0</v>
      </c>
      <c r="Q146" s="211">
        <v>0</v>
      </c>
      <c r="R146" s="211">
        <f>Q146*H146</f>
        <v>0</v>
      </c>
      <c r="S146" s="211">
        <v>0.027560000000000001</v>
      </c>
      <c r="T146" s="212">
        <f>S146*H146</f>
        <v>0.055120000000000002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3" t="s">
        <v>166</v>
      </c>
      <c r="AT146" s="213" t="s">
        <v>161</v>
      </c>
      <c r="AU146" s="213" t="s">
        <v>82</v>
      </c>
      <c r="AY146" s="15" t="s">
        <v>158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5" t="s">
        <v>80</v>
      </c>
      <c r="BK146" s="214">
        <f>ROUND(I146*H146,2)</f>
        <v>0</v>
      </c>
      <c r="BL146" s="15" t="s">
        <v>166</v>
      </c>
      <c r="BM146" s="213" t="s">
        <v>1574</v>
      </c>
    </row>
    <row r="147" s="2" customFormat="1">
      <c r="A147" s="36"/>
      <c r="B147" s="37"/>
      <c r="C147" s="38"/>
      <c r="D147" s="215" t="s">
        <v>168</v>
      </c>
      <c r="E147" s="38"/>
      <c r="F147" s="216" t="s">
        <v>1290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168</v>
      </c>
      <c r="AU147" s="15" t="s">
        <v>82</v>
      </c>
    </row>
    <row r="148" s="2" customFormat="1">
      <c r="A148" s="36"/>
      <c r="B148" s="37"/>
      <c r="C148" s="38"/>
      <c r="D148" s="220" t="s">
        <v>170</v>
      </c>
      <c r="E148" s="38"/>
      <c r="F148" s="221" t="s">
        <v>1291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170</v>
      </c>
      <c r="AU148" s="15" t="s">
        <v>82</v>
      </c>
    </row>
    <row r="149" s="2" customFormat="1" ht="16.5" customHeight="1">
      <c r="A149" s="36"/>
      <c r="B149" s="37"/>
      <c r="C149" s="202" t="s">
        <v>299</v>
      </c>
      <c r="D149" s="202" t="s">
        <v>161</v>
      </c>
      <c r="E149" s="203" t="s">
        <v>1297</v>
      </c>
      <c r="F149" s="204" t="s">
        <v>1298</v>
      </c>
      <c r="G149" s="205" t="s">
        <v>443</v>
      </c>
      <c r="H149" s="206">
        <v>115</v>
      </c>
      <c r="I149" s="207"/>
      <c r="J149" s="208">
        <f>ROUND(I149*H149,2)</f>
        <v>0</v>
      </c>
      <c r="K149" s="204" t="s">
        <v>165</v>
      </c>
      <c r="L149" s="42"/>
      <c r="M149" s="209" t="s">
        <v>19</v>
      </c>
      <c r="N149" s="210" t="s">
        <v>43</v>
      </c>
      <c r="O149" s="8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3" t="s">
        <v>166</v>
      </c>
      <c r="AT149" s="213" t="s">
        <v>161</v>
      </c>
      <c r="AU149" s="213" t="s">
        <v>82</v>
      </c>
      <c r="AY149" s="15" t="s">
        <v>158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80</v>
      </c>
      <c r="BK149" s="214">
        <f>ROUND(I149*H149,2)</f>
        <v>0</v>
      </c>
      <c r="BL149" s="15" t="s">
        <v>166</v>
      </c>
      <c r="BM149" s="213" t="s">
        <v>1575</v>
      </c>
    </row>
    <row r="150" s="2" customFormat="1">
      <c r="A150" s="36"/>
      <c r="B150" s="37"/>
      <c r="C150" s="38"/>
      <c r="D150" s="215" t="s">
        <v>168</v>
      </c>
      <c r="E150" s="38"/>
      <c r="F150" s="216" t="s">
        <v>1300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168</v>
      </c>
      <c r="AU150" s="15" t="s">
        <v>82</v>
      </c>
    </row>
    <row r="151" s="2" customFormat="1">
      <c r="A151" s="36"/>
      <c r="B151" s="37"/>
      <c r="C151" s="38"/>
      <c r="D151" s="220" t="s">
        <v>170</v>
      </c>
      <c r="E151" s="38"/>
      <c r="F151" s="221" t="s">
        <v>1301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170</v>
      </c>
      <c r="AU151" s="15" t="s">
        <v>82</v>
      </c>
    </row>
    <row r="152" s="2" customFormat="1" ht="16.5" customHeight="1">
      <c r="A152" s="36"/>
      <c r="B152" s="37"/>
      <c r="C152" s="202" t="s">
        <v>305</v>
      </c>
      <c r="D152" s="202" t="s">
        <v>161</v>
      </c>
      <c r="E152" s="203" t="s">
        <v>1292</v>
      </c>
      <c r="F152" s="204" t="s">
        <v>1293</v>
      </c>
      <c r="G152" s="205" t="s">
        <v>220</v>
      </c>
      <c r="H152" s="206">
        <v>0.5</v>
      </c>
      <c r="I152" s="207"/>
      <c r="J152" s="208">
        <f>ROUND(I152*H152,2)</f>
        <v>0</v>
      </c>
      <c r="K152" s="204" t="s">
        <v>165</v>
      </c>
      <c r="L152" s="42"/>
      <c r="M152" s="209" t="s">
        <v>19</v>
      </c>
      <c r="N152" s="210" t="s">
        <v>43</v>
      </c>
      <c r="O152" s="82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3" t="s">
        <v>166</v>
      </c>
      <c r="AT152" s="213" t="s">
        <v>161</v>
      </c>
      <c r="AU152" s="213" t="s">
        <v>82</v>
      </c>
      <c r="AY152" s="15" t="s">
        <v>158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80</v>
      </c>
      <c r="BK152" s="214">
        <f>ROUND(I152*H152,2)</f>
        <v>0</v>
      </c>
      <c r="BL152" s="15" t="s">
        <v>166</v>
      </c>
      <c r="BM152" s="213" t="s">
        <v>1576</v>
      </c>
    </row>
    <row r="153" s="2" customFormat="1">
      <c r="A153" s="36"/>
      <c r="B153" s="37"/>
      <c r="C153" s="38"/>
      <c r="D153" s="215" t="s">
        <v>168</v>
      </c>
      <c r="E153" s="38"/>
      <c r="F153" s="216" t="s">
        <v>1295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168</v>
      </c>
      <c r="AU153" s="15" t="s">
        <v>82</v>
      </c>
    </row>
    <row r="154" s="2" customFormat="1">
      <c r="A154" s="36"/>
      <c r="B154" s="37"/>
      <c r="C154" s="38"/>
      <c r="D154" s="220" t="s">
        <v>170</v>
      </c>
      <c r="E154" s="38"/>
      <c r="F154" s="221" t="s">
        <v>1296</v>
      </c>
      <c r="G154" s="38"/>
      <c r="H154" s="38"/>
      <c r="I154" s="217"/>
      <c r="J154" s="38"/>
      <c r="K154" s="38"/>
      <c r="L154" s="42"/>
      <c r="M154" s="218"/>
      <c r="N154" s="219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170</v>
      </c>
      <c r="AU154" s="15" t="s">
        <v>82</v>
      </c>
    </row>
    <row r="155" s="2" customFormat="1" ht="16.5" customHeight="1">
      <c r="A155" s="36"/>
      <c r="B155" s="37"/>
      <c r="C155" s="202" t="s">
        <v>312</v>
      </c>
      <c r="D155" s="202" t="s">
        <v>161</v>
      </c>
      <c r="E155" s="203" t="s">
        <v>1302</v>
      </c>
      <c r="F155" s="204" t="s">
        <v>1303</v>
      </c>
      <c r="G155" s="205" t="s">
        <v>1304</v>
      </c>
      <c r="H155" s="236"/>
      <c r="I155" s="207"/>
      <c r="J155" s="208">
        <f>ROUND(I155*H155,2)</f>
        <v>0</v>
      </c>
      <c r="K155" s="204" t="s">
        <v>165</v>
      </c>
      <c r="L155" s="42"/>
      <c r="M155" s="209" t="s">
        <v>19</v>
      </c>
      <c r="N155" s="210" t="s">
        <v>43</v>
      </c>
      <c r="O155" s="82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166</v>
      </c>
      <c r="AT155" s="213" t="s">
        <v>161</v>
      </c>
      <c r="AU155" s="213" t="s">
        <v>82</v>
      </c>
      <c r="AY155" s="15" t="s">
        <v>158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80</v>
      </c>
      <c r="BK155" s="214">
        <f>ROUND(I155*H155,2)</f>
        <v>0</v>
      </c>
      <c r="BL155" s="15" t="s">
        <v>166</v>
      </c>
      <c r="BM155" s="213" t="s">
        <v>1577</v>
      </c>
    </row>
    <row r="156" s="2" customFormat="1">
      <c r="A156" s="36"/>
      <c r="B156" s="37"/>
      <c r="C156" s="38"/>
      <c r="D156" s="215" t="s">
        <v>168</v>
      </c>
      <c r="E156" s="38"/>
      <c r="F156" s="216" t="s">
        <v>1306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168</v>
      </c>
      <c r="AU156" s="15" t="s">
        <v>82</v>
      </c>
    </row>
    <row r="157" s="2" customFormat="1">
      <c r="A157" s="36"/>
      <c r="B157" s="37"/>
      <c r="C157" s="38"/>
      <c r="D157" s="220" t="s">
        <v>170</v>
      </c>
      <c r="E157" s="38"/>
      <c r="F157" s="221" t="s">
        <v>1307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170</v>
      </c>
      <c r="AU157" s="15" t="s">
        <v>82</v>
      </c>
    </row>
    <row r="158" s="12" customFormat="1" ht="22.8" customHeight="1">
      <c r="A158" s="12"/>
      <c r="B158" s="186"/>
      <c r="C158" s="187"/>
      <c r="D158" s="188" t="s">
        <v>71</v>
      </c>
      <c r="E158" s="200" t="s">
        <v>1308</v>
      </c>
      <c r="F158" s="200" t="s">
        <v>1309</v>
      </c>
      <c r="G158" s="187"/>
      <c r="H158" s="187"/>
      <c r="I158" s="190"/>
      <c r="J158" s="201">
        <f>BK158</f>
        <v>0</v>
      </c>
      <c r="K158" s="187"/>
      <c r="L158" s="192"/>
      <c r="M158" s="193"/>
      <c r="N158" s="194"/>
      <c r="O158" s="194"/>
      <c r="P158" s="195">
        <f>SUM(P159:P220)</f>
        <v>0</v>
      </c>
      <c r="Q158" s="194"/>
      <c r="R158" s="195">
        <f>SUM(R159:R220)</f>
        <v>0.1358390555</v>
      </c>
      <c r="S158" s="194"/>
      <c r="T158" s="196">
        <f>SUM(T159:T220)</f>
        <v>0.019599999999999999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7" t="s">
        <v>80</v>
      </c>
      <c r="AT158" s="198" t="s">
        <v>71</v>
      </c>
      <c r="AU158" s="198" t="s">
        <v>80</v>
      </c>
      <c r="AY158" s="197" t="s">
        <v>158</v>
      </c>
      <c r="BK158" s="199">
        <f>SUM(BK159:BK220)</f>
        <v>0</v>
      </c>
    </row>
    <row r="159" s="2" customFormat="1" ht="16.5" customHeight="1">
      <c r="A159" s="36"/>
      <c r="B159" s="37"/>
      <c r="C159" s="202" t="s">
        <v>318</v>
      </c>
      <c r="D159" s="202" t="s">
        <v>161</v>
      </c>
      <c r="E159" s="203" t="s">
        <v>1310</v>
      </c>
      <c r="F159" s="204" t="s">
        <v>1311</v>
      </c>
      <c r="G159" s="205" t="s">
        <v>443</v>
      </c>
      <c r="H159" s="206">
        <v>8</v>
      </c>
      <c r="I159" s="207"/>
      <c r="J159" s="208">
        <f>ROUND(I159*H159,2)</f>
        <v>0</v>
      </c>
      <c r="K159" s="204" t="s">
        <v>165</v>
      </c>
      <c r="L159" s="42"/>
      <c r="M159" s="209" t="s">
        <v>19</v>
      </c>
      <c r="N159" s="210" t="s">
        <v>43</v>
      </c>
      <c r="O159" s="82"/>
      <c r="P159" s="211">
        <f>O159*H159</f>
        <v>0</v>
      </c>
      <c r="Q159" s="211">
        <v>0.000976972</v>
      </c>
      <c r="R159" s="211">
        <f>Q159*H159</f>
        <v>0.007815776</v>
      </c>
      <c r="S159" s="211">
        <v>0</v>
      </c>
      <c r="T159" s="21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3" t="s">
        <v>166</v>
      </c>
      <c r="AT159" s="213" t="s">
        <v>161</v>
      </c>
      <c r="AU159" s="213" t="s">
        <v>82</v>
      </c>
      <c r="AY159" s="15" t="s">
        <v>158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80</v>
      </c>
      <c r="BK159" s="214">
        <f>ROUND(I159*H159,2)</f>
        <v>0</v>
      </c>
      <c r="BL159" s="15" t="s">
        <v>166</v>
      </c>
      <c r="BM159" s="213" t="s">
        <v>1578</v>
      </c>
    </row>
    <row r="160" s="2" customFormat="1">
      <c r="A160" s="36"/>
      <c r="B160" s="37"/>
      <c r="C160" s="38"/>
      <c r="D160" s="215" t="s">
        <v>168</v>
      </c>
      <c r="E160" s="38"/>
      <c r="F160" s="216" t="s">
        <v>1313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168</v>
      </c>
      <c r="AU160" s="15" t="s">
        <v>82</v>
      </c>
    </row>
    <row r="161" s="2" customFormat="1">
      <c r="A161" s="36"/>
      <c r="B161" s="37"/>
      <c r="C161" s="38"/>
      <c r="D161" s="220" t="s">
        <v>170</v>
      </c>
      <c r="E161" s="38"/>
      <c r="F161" s="221" t="s">
        <v>1314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170</v>
      </c>
      <c r="AU161" s="15" t="s">
        <v>82</v>
      </c>
    </row>
    <row r="162" s="2" customFormat="1" ht="16.5" customHeight="1">
      <c r="A162" s="36"/>
      <c r="B162" s="37"/>
      <c r="C162" s="202" t="s">
        <v>323</v>
      </c>
      <c r="D162" s="202" t="s">
        <v>161</v>
      </c>
      <c r="E162" s="203" t="s">
        <v>1315</v>
      </c>
      <c r="F162" s="204" t="s">
        <v>1316</v>
      </c>
      <c r="G162" s="205" t="s">
        <v>443</v>
      </c>
      <c r="H162" s="206">
        <v>20</v>
      </c>
      <c r="I162" s="207"/>
      <c r="J162" s="208">
        <f>ROUND(I162*H162,2)</f>
        <v>0</v>
      </c>
      <c r="K162" s="204" t="s">
        <v>165</v>
      </c>
      <c r="L162" s="42"/>
      <c r="M162" s="209" t="s">
        <v>19</v>
      </c>
      <c r="N162" s="210" t="s">
        <v>43</v>
      </c>
      <c r="O162" s="82"/>
      <c r="P162" s="211">
        <f>O162*H162</f>
        <v>0</v>
      </c>
      <c r="Q162" s="211">
        <v>0.0012616000000000001</v>
      </c>
      <c r="R162" s="211">
        <f>Q162*H162</f>
        <v>0.025232000000000001</v>
      </c>
      <c r="S162" s="211">
        <v>0</v>
      </c>
      <c r="T162" s="21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166</v>
      </c>
      <c r="AT162" s="213" t="s">
        <v>161</v>
      </c>
      <c r="AU162" s="213" t="s">
        <v>82</v>
      </c>
      <c r="AY162" s="15" t="s">
        <v>158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80</v>
      </c>
      <c r="BK162" s="214">
        <f>ROUND(I162*H162,2)</f>
        <v>0</v>
      </c>
      <c r="BL162" s="15" t="s">
        <v>166</v>
      </c>
      <c r="BM162" s="213" t="s">
        <v>1579</v>
      </c>
    </row>
    <row r="163" s="2" customFormat="1">
      <c r="A163" s="36"/>
      <c r="B163" s="37"/>
      <c r="C163" s="38"/>
      <c r="D163" s="215" t="s">
        <v>168</v>
      </c>
      <c r="E163" s="38"/>
      <c r="F163" s="216" t="s">
        <v>1318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168</v>
      </c>
      <c r="AU163" s="15" t="s">
        <v>82</v>
      </c>
    </row>
    <row r="164" s="2" customFormat="1">
      <c r="A164" s="36"/>
      <c r="B164" s="37"/>
      <c r="C164" s="38"/>
      <c r="D164" s="220" t="s">
        <v>170</v>
      </c>
      <c r="E164" s="38"/>
      <c r="F164" s="221" t="s">
        <v>1319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170</v>
      </c>
      <c r="AU164" s="15" t="s">
        <v>82</v>
      </c>
    </row>
    <row r="165" s="2" customFormat="1" ht="16.5" customHeight="1">
      <c r="A165" s="36"/>
      <c r="B165" s="37"/>
      <c r="C165" s="202" t="s">
        <v>329</v>
      </c>
      <c r="D165" s="202" t="s">
        <v>161</v>
      </c>
      <c r="E165" s="203" t="s">
        <v>1320</v>
      </c>
      <c r="F165" s="204" t="s">
        <v>1321</v>
      </c>
      <c r="G165" s="205" t="s">
        <v>443</v>
      </c>
      <c r="H165" s="206">
        <v>6</v>
      </c>
      <c r="I165" s="207"/>
      <c r="J165" s="208">
        <f>ROUND(I165*H165,2)</f>
        <v>0</v>
      </c>
      <c r="K165" s="204" t="s">
        <v>165</v>
      </c>
      <c r="L165" s="42"/>
      <c r="M165" s="209" t="s">
        <v>19</v>
      </c>
      <c r="N165" s="210" t="s">
        <v>43</v>
      </c>
      <c r="O165" s="82"/>
      <c r="P165" s="211">
        <f>O165*H165</f>
        <v>0</v>
      </c>
      <c r="Q165" s="211">
        <v>0.001525808</v>
      </c>
      <c r="R165" s="211">
        <f>Q165*H165</f>
        <v>0.0091548480000000002</v>
      </c>
      <c r="S165" s="211">
        <v>0</v>
      </c>
      <c r="T165" s="21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3" t="s">
        <v>166</v>
      </c>
      <c r="AT165" s="213" t="s">
        <v>161</v>
      </c>
      <c r="AU165" s="213" t="s">
        <v>82</v>
      </c>
      <c r="AY165" s="15" t="s">
        <v>158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80</v>
      </c>
      <c r="BK165" s="214">
        <f>ROUND(I165*H165,2)</f>
        <v>0</v>
      </c>
      <c r="BL165" s="15" t="s">
        <v>166</v>
      </c>
      <c r="BM165" s="213" t="s">
        <v>1580</v>
      </c>
    </row>
    <row r="166" s="2" customFormat="1">
      <c r="A166" s="36"/>
      <c r="B166" s="37"/>
      <c r="C166" s="38"/>
      <c r="D166" s="215" t="s">
        <v>168</v>
      </c>
      <c r="E166" s="38"/>
      <c r="F166" s="216" t="s">
        <v>1323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168</v>
      </c>
      <c r="AU166" s="15" t="s">
        <v>82</v>
      </c>
    </row>
    <row r="167" s="2" customFormat="1">
      <c r="A167" s="36"/>
      <c r="B167" s="37"/>
      <c r="C167" s="38"/>
      <c r="D167" s="220" t="s">
        <v>170</v>
      </c>
      <c r="E167" s="38"/>
      <c r="F167" s="221" t="s">
        <v>1324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170</v>
      </c>
      <c r="AU167" s="15" t="s">
        <v>82</v>
      </c>
    </row>
    <row r="168" s="2" customFormat="1" ht="16.5" customHeight="1">
      <c r="A168" s="36"/>
      <c r="B168" s="37"/>
      <c r="C168" s="202" t="s">
        <v>335</v>
      </c>
      <c r="D168" s="202" t="s">
        <v>161</v>
      </c>
      <c r="E168" s="203" t="s">
        <v>1325</v>
      </c>
      <c r="F168" s="204" t="s">
        <v>1326</v>
      </c>
      <c r="G168" s="205" t="s">
        <v>443</v>
      </c>
      <c r="H168" s="206">
        <v>15</v>
      </c>
      <c r="I168" s="207"/>
      <c r="J168" s="208">
        <f>ROUND(I168*H168,2)</f>
        <v>0</v>
      </c>
      <c r="K168" s="204" t="s">
        <v>165</v>
      </c>
      <c r="L168" s="42"/>
      <c r="M168" s="209" t="s">
        <v>19</v>
      </c>
      <c r="N168" s="210" t="s">
        <v>43</v>
      </c>
      <c r="O168" s="82"/>
      <c r="P168" s="211">
        <f>O168*H168</f>
        <v>0</v>
      </c>
      <c r="Q168" s="211">
        <v>0.00072900000000000005</v>
      </c>
      <c r="R168" s="211">
        <f>Q168*H168</f>
        <v>0.010935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166</v>
      </c>
      <c r="AT168" s="213" t="s">
        <v>161</v>
      </c>
      <c r="AU168" s="213" t="s">
        <v>82</v>
      </c>
      <c r="AY168" s="15" t="s">
        <v>158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80</v>
      </c>
      <c r="BK168" s="214">
        <f>ROUND(I168*H168,2)</f>
        <v>0</v>
      </c>
      <c r="BL168" s="15" t="s">
        <v>166</v>
      </c>
      <c r="BM168" s="213" t="s">
        <v>1581</v>
      </c>
    </row>
    <row r="169" s="2" customFormat="1">
      <c r="A169" s="36"/>
      <c r="B169" s="37"/>
      <c r="C169" s="38"/>
      <c r="D169" s="215" t="s">
        <v>168</v>
      </c>
      <c r="E169" s="38"/>
      <c r="F169" s="216" t="s">
        <v>1328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168</v>
      </c>
      <c r="AU169" s="15" t="s">
        <v>82</v>
      </c>
    </row>
    <row r="170" s="2" customFormat="1">
      <c r="A170" s="36"/>
      <c r="B170" s="37"/>
      <c r="C170" s="38"/>
      <c r="D170" s="220" t="s">
        <v>170</v>
      </c>
      <c r="E170" s="38"/>
      <c r="F170" s="221" t="s">
        <v>1329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170</v>
      </c>
      <c r="AU170" s="15" t="s">
        <v>82</v>
      </c>
    </row>
    <row r="171" s="2" customFormat="1" ht="16.5" customHeight="1">
      <c r="A171" s="36"/>
      <c r="B171" s="37"/>
      <c r="C171" s="202" t="s">
        <v>343</v>
      </c>
      <c r="D171" s="202" t="s">
        <v>161</v>
      </c>
      <c r="E171" s="203" t="s">
        <v>1330</v>
      </c>
      <c r="F171" s="204" t="s">
        <v>1331</v>
      </c>
      <c r="G171" s="205" t="s">
        <v>443</v>
      </c>
      <c r="H171" s="206">
        <v>30</v>
      </c>
      <c r="I171" s="207"/>
      <c r="J171" s="208">
        <f>ROUND(I171*H171,2)</f>
        <v>0</v>
      </c>
      <c r="K171" s="204" t="s">
        <v>165</v>
      </c>
      <c r="L171" s="42"/>
      <c r="M171" s="209" t="s">
        <v>19</v>
      </c>
      <c r="N171" s="210" t="s">
        <v>43</v>
      </c>
      <c r="O171" s="82"/>
      <c r="P171" s="211">
        <f>O171*H171</f>
        <v>0</v>
      </c>
      <c r="Q171" s="211">
        <v>0.00098400000000000007</v>
      </c>
      <c r="R171" s="211">
        <f>Q171*H171</f>
        <v>0.029520000000000001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166</v>
      </c>
      <c r="AT171" s="213" t="s">
        <v>161</v>
      </c>
      <c r="AU171" s="213" t="s">
        <v>82</v>
      </c>
      <c r="AY171" s="15" t="s">
        <v>158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166</v>
      </c>
      <c r="BM171" s="213" t="s">
        <v>1582</v>
      </c>
    </row>
    <row r="172" s="2" customFormat="1">
      <c r="A172" s="36"/>
      <c r="B172" s="37"/>
      <c r="C172" s="38"/>
      <c r="D172" s="215" t="s">
        <v>168</v>
      </c>
      <c r="E172" s="38"/>
      <c r="F172" s="216" t="s">
        <v>1333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168</v>
      </c>
      <c r="AU172" s="15" t="s">
        <v>82</v>
      </c>
    </row>
    <row r="173" s="2" customFormat="1">
      <c r="A173" s="36"/>
      <c r="B173" s="37"/>
      <c r="C173" s="38"/>
      <c r="D173" s="220" t="s">
        <v>170</v>
      </c>
      <c r="E173" s="38"/>
      <c r="F173" s="221" t="s">
        <v>1334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170</v>
      </c>
      <c r="AU173" s="15" t="s">
        <v>82</v>
      </c>
    </row>
    <row r="174" s="2" customFormat="1" ht="16.5" customHeight="1">
      <c r="A174" s="36"/>
      <c r="B174" s="37"/>
      <c r="C174" s="202" t="s">
        <v>582</v>
      </c>
      <c r="D174" s="202" t="s">
        <v>161</v>
      </c>
      <c r="E174" s="203" t="s">
        <v>1335</v>
      </c>
      <c r="F174" s="204" t="s">
        <v>1336</v>
      </c>
      <c r="G174" s="205" t="s">
        <v>443</v>
      </c>
      <c r="H174" s="206">
        <v>10</v>
      </c>
      <c r="I174" s="207"/>
      <c r="J174" s="208">
        <f>ROUND(I174*H174,2)</f>
        <v>0</v>
      </c>
      <c r="K174" s="204" t="s">
        <v>165</v>
      </c>
      <c r="L174" s="42"/>
      <c r="M174" s="209" t="s">
        <v>19</v>
      </c>
      <c r="N174" s="210" t="s">
        <v>43</v>
      </c>
      <c r="O174" s="82"/>
      <c r="P174" s="211">
        <f>O174*H174</f>
        <v>0</v>
      </c>
      <c r="Q174" s="211">
        <v>0.001297</v>
      </c>
      <c r="R174" s="211">
        <f>Q174*H174</f>
        <v>0.012969999999999999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166</v>
      </c>
      <c r="AT174" s="213" t="s">
        <v>161</v>
      </c>
      <c r="AU174" s="213" t="s">
        <v>82</v>
      </c>
      <c r="AY174" s="15" t="s">
        <v>158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80</v>
      </c>
      <c r="BK174" s="214">
        <f>ROUND(I174*H174,2)</f>
        <v>0</v>
      </c>
      <c r="BL174" s="15" t="s">
        <v>166</v>
      </c>
      <c r="BM174" s="213" t="s">
        <v>1583</v>
      </c>
    </row>
    <row r="175" s="2" customFormat="1">
      <c r="A175" s="36"/>
      <c r="B175" s="37"/>
      <c r="C175" s="38"/>
      <c r="D175" s="215" t="s">
        <v>168</v>
      </c>
      <c r="E175" s="38"/>
      <c r="F175" s="216" t="s">
        <v>1338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168</v>
      </c>
      <c r="AU175" s="15" t="s">
        <v>82</v>
      </c>
    </row>
    <row r="176" s="2" customFormat="1">
      <c r="A176" s="36"/>
      <c r="B176" s="37"/>
      <c r="C176" s="38"/>
      <c r="D176" s="220" t="s">
        <v>170</v>
      </c>
      <c r="E176" s="38"/>
      <c r="F176" s="221" t="s">
        <v>1339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170</v>
      </c>
      <c r="AU176" s="15" t="s">
        <v>82</v>
      </c>
    </row>
    <row r="177" s="2" customFormat="1" ht="21.75" customHeight="1">
      <c r="A177" s="36"/>
      <c r="B177" s="37"/>
      <c r="C177" s="202" t="s">
        <v>587</v>
      </c>
      <c r="D177" s="202" t="s">
        <v>161</v>
      </c>
      <c r="E177" s="203" t="s">
        <v>1340</v>
      </c>
      <c r="F177" s="204" t="s">
        <v>1341</v>
      </c>
      <c r="G177" s="205" t="s">
        <v>443</v>
      </c>
      <c r="H177" s="206">
        <v>23</v>
      </c>
      <c r="I177" s="207"/>
      <c r="J177" s="208">
        <f>ROUND(I177*H177,2)</f>
        <v>0</v>
      </c>
      <c r="K177" s="204" t="s">
        <v>165</v>
      </c>
      <c r="L177" s="42"/>
      <c r="M177" s="209" t="s">
        <v>19</v>
      </c>
      <c r="N177" s="210" t="s">
        <v>43</v>
      </c>
      <c r="O177" s="82"/>
      <c r="P177" s="211">
        <f>O177*H177</f>
        <v>0</v>
      </c>
      <c r="Q177" s="211">
        <v>0.00012156</v>
      </c>
      <c r="R177" s="211">
        <f>Q177*H177</f>
        <v>0.0027958799999999997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166</v>
      </c>
      <c r="AT177" s="213" t="s">
        <v>161</v>
      </c>
      <c r="AU177" s="213" t="s">
        <v>82</v>
      </c>
      <c r="AY177" s="15" t="s">
        <v>158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80</v>
      </c>
      <c r="BK177" s="214">
        <f>ROUND(I177*H177,2)</f>
        <v>0</v>
      </c>
      <c r="BL177" s="15" t="s">
        <v>166</v>
      </c>
      <c r="BM177" s="213" t="s">
        <v>1584</v>
      </c>
    </row>
    <row r="178" s="2" customFormat="1">
      <c r="A178" s="36"/>
      <c r="B178" s="37"/>
      <c r="C178" s="38"/>
      <c r="D178" s="215" t="s">
        <v>168</v>
      </c>
      <c r="E178" s="38"/>
      <c r="F178" s="216" t="s">
        <v>1343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168</v>
      </c>
      <c r="AU178" s="15" t="s">
        <v>82</v>
      </c>
    </row>
    <row r="179" s="2" customFormat="1">
      <c r="A179" s="36"/>
      <c r="B179" s="37"/>
      <c r="C179" s="38"/>
      <c r="D179" s="220" t="s">
        <v>170</v>
      </c>
      <c r="E179" s="38"/>
      <c r="F179" s="221" t="s">
        <v>1344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170</v>
      </c>
      <c r="AU179" s="15" t="s">
        <v>82</v>
      </c>
    </row>
    <row r="180" s="2" customFormat="1" ht="24.15" customHeight="1">
      <c r="A180" s="36"/>
      <c r="B180" s="37"/>
      <c r="C180" s="202" t="s">
        <v>570</v>
      </c>
      <c r="D180" s="202" t="s">
        <v>161</v>
      </c>
      <c r="E180" s="203" t="s">
        <v>1345</v>
      </c>
      <c r="F180" s="204" t="s">
        <v>1346</v>
      </c>
      <c r="G180" s="205" t="s">
        <v>443</v>
      </c>
      <c r="H180" s="206">
        <v>66</v>
      </c>
      <c r="I180" s="207"/>
      <c r="J180" s="208">
        <f>ROUND(I180*H180,2)</f>
        <v>0</v>
      </c>
      <c r="K180" s="204" t="s">
        <v>165</v>
      </c>
      <c r="L180" s="42"/>
      <c r="M180" s="209" t="s">
        <v>19</v>
      </c>
      <c r="N180" s="210" t="s">
        <v>43</v>
      </c>
      <c r="O180" s="82"/>
      <c r="P180" s="211">
        <f>O180*H180</f>
        <v>0</v>
      </c>
      <c r="Q180" s="211">
        <v>0.00016312</v>
      </c>
      <c r="R180" s="211">
        <f>Q180*H180</f>
        <v>0.01076592</v>
      </c>
      <c r="S180" s="211">
        <v>0</v>
      </c>
      <c r="T180" s="21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3" t="s">
        <v>166</v>
      </c>
      <c r="AT180" s="213" t="s">
        <v>161</v>
      </c>
      <c r="AU180" s="213" t="s">
        <v>82</v>
      </c>
      <c r="AY180" s="15" t="s">
        <v>158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80</v>
      </c>
      <c r="BK180" s="214">
        <f>ROUND(I180*H180,2)</f>
        <v>0</v>
      </c>
      <c r="BL180" s="15" t="s">
        <v>166</v>
      </c>
      <c r="BM180" s="213" t="s">
        <v>1585</v>
      </c>
    </row>
    <row r="181" s="2" customFormat="1">
      <c r="A181" s="36"/>
      <c r="B181" s="37"/>
      <c r="C181" s="38"/>
      <c r="D181" s="215" t="s">
        <v>168</v>
      </c>
      <c r="E181" s="38"/>
      <c r="F181" s="216" t="s">
        <v>1348</v>
      </c>
      <c r="G181" s="38"/>
      <c r="H181" s="38"/>
      <c r="I181" s="217"/>
      <c r="J181" s="38"/>
      <c r="K181" s="38"/>
      <c r="L181" s="42"/>
      <c r="M181" s="218"/>
      <c r="N181" s="219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168</v>
      </c>
      <c r="AU181" s="15" t="s">
        <v>82</v>
      </c>
    </row>
    <row r="182" s="2" customFormat="1">
      <c r="A182" s="36"/>
      <c r="B182" s="37"/>
      <c r="C182" s="38"/>
      <c r="D182" s="220" t="s">
        <v>170</v>
      </c>
      <c r="E182" s="38"/>
      <c r="F182" s="221" t="s">
        <v>1349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170</v>
      </c>
      <c r="AU182" s="15" t="s">
        <v>82</v>
      </c>
    </row>
    <row r="183" s="2" customFormat="1" ht="16.5" customHeight="1">
      <c r="A183" s="36"/>
      <c r="B183" s="37"/>
      <c r="C183" s="202" t="s">
        <v>592</v>
      </c>
      <c r="D183" s="202" t="s">
        <v>161</v>
      </c>
      <c r="E183" s="203" t="s">
        <v>1350</v>
      </c>
      <c r="F183" s="204" t="s">
        <v>1351</v>
      </c>
      <c r="G183" s="205" t="s">
        <v>443</v>
      </c>
      <c r="H183" s="206">
        <v>70</v>
      </c>
      <c r="I183" s="207"/>
      <c r="J183" s="208">
        <f>ROUND(I183*H183,2)</f>
        <v>0</v>
      </c>
      <c r="K183" s="204" t="s">
        <v>165</v>
      </c>
      <c r="L183" s="42"/>
      <c r="M183" s="209" t="s">
        <v>19</v>
      </c>
      <c r="N183" s="210" t="s">
        <v>43</v>
      </c>
      <c r="O183" s="82"/>
      <c r="P183" s="211">
        <f>O183*H183</f>
        <v>0</v>
      </c>
      <c r="Q183" s="211">
        <v>0</v>
      </c>
      <c r="R183" s="211">
        <f>Q183*H183</f>
        <v>0</v>
      </c>
      <c r="S183" s="211">
        <v>0.00027999999999999998</v>
      </c>
      <c r="T183" s="212">
        <f>S183*H183</f>
        <v>0.019599999999999999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3" t="s">
        <v>166</v>
      </c>
      <c r="AT183" s="213" t="s">
        <v>161</v>
      </c>
      <c r="AU183" s="213" t="s">
        <v>82</v>
      </c>
      <c r="AY183" s="15" t="s">
        <v>158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80</v>
      </c>
      <c r="BK183" s="214">
        <f>ROUND(I183*H183,2)</f>
        <v>0</v>
      </c>
      <c r="BL183" s="15" t="s">
        <v>166</v>
      </c>
      <c r="BM183" s="213" t="s">
        <v>1586</v>
      </c>
    </row>
    <row r="184" s="2" customFormat="1">
      <c r="A184" s="36"/>
      <c r="B184" s="37"/>
      <c r="C184" s="38"/>
      <c r="D184" s="215" t="s">
        <v>168</v>
      </c>
      <c r="E184" s="38"/>
      <c r="F184" s="216" t="s">
        <v>1353</v>
      </c>
      <c r="G184" s="38"/>
      <c r="H184" s="38"/>
      <c r="I184" s="217"/>
      <c r="J184" s="38"/>
      <c r="K184" s="38"/>
      <c r="L184" s="42"/>
      <c r="M184" s="218"/>
      <c r="N184" s="219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168</v>
      </c>
      <c r="AU184" s="15" t="s">
        <v>82</v>
      </c>
    </row>
    <row r="185" s="2" customFormat="1">
      <c r="A185" s="36"/>
      <c r="B185" s="37"/>
      <c r="C185" s="38"/>
      <c r="D185" s="220" t="s">
        <v>170</v>
      </c>
      <c r="E185" s="38"/>
      <c r="F185" s="221" t="s">
        <v>1354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170</v>
      </c>
      <c r="AU185" s="15" t="s">
        <v>82</v>
      </c>
    </row>
    <row r="186" s="2" customFormat="1" ht="16.5" customHeight="1">
      <c r="A186" s="36"/>
      <c r="B186" s="37"/>
      <c r="C186" s="202" t="s">
        <v>598</v>
      </c>
      <c r="D186" s="202" t="s">
        <v>161</v>
      </c>
      <c r="E186" s="203" t="s">
        <v>1355</v>
      </c>
      <c r="F186" s="204" t="s">
        <v>1356</v>
      </c>
      <c r="G186" s="205" t="s">
        <v>308</v>
      </c>
      <c r="H186" s="206">
        <v>8</v>
      </c>
      <c r="I186" s="207"/>
      <c r="J186" s="208">
        <f>ROUND(I186*H186,2)</f>
        <v>0</v>
      </c>
      <c r="K186" s="204" t="s">
        <v>165</v>
      </c>
      <c r="L186" s="42"/>
      <c r="M186" s="209" t="s">
        <v>19</v>
      </c>
      <c r="N186" s="210" t="s">
        <v>43</v>
      </c>
      <c r="O186" s="82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166</v>
      </c>
      <c r="AT186" s="213" t="s">
        <v>161</v>
      </c>
      <c r="AU186" s="213" t="s">
        <v>82</v>
      </c>
      <c r="AY186" s="15" t="s">
        <v>158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80</v>
      </c>
      <c r="BK186" s="214">
        <f>ROUND(I186*H186,2)</f>
        <v>0</v>
      </c>
      <c r="BL186" s="15" t="s">
        <v>166</v>
      </c>
      <c r="BM186" s="213" t="s">
        <v>1587</v>
      </c>
    </row>
    <row r="187" s="2" customFormat="1">
      <c r="A187" s="36"/>
      <c r="B187" s="37"/>
      <c r="C187" s="38"/>
      <c r="D187" s="215" t="s">
        <v>168</v>
      </c>
      <c r="E187" s="38"/>
      <c r="F187" s="216" t="s">
        <v>1358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168</v>
      </c>
      <c r="AU187" s="15" t="s">
        <v>82</v>
      </c>
    </row>
    <row r="188" s="2" customFormat="1">
      <c r="A188" s="36"/>
      <c r="B188" s="37"/>
      <c r="C188" s="38"/>
      <c r="D188" s="220" t="s">
        <v>170</v>
      </c>
      <c r="E188" s="38"/>
      <c r="F188" s="221" t="s">
        <v>1359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170</v>
      </c>
      <c r="AU188" s="15" t="s">
        <v>82</v>
      </c>
    </row>
    <row r="189" s="2" customFormat="1" ht="16.5" customHeight="1">
      <c r="A189" s="36"/>
      <c r="B189" s="37"/>
      <c r="C189" s="202" t="s">
        <v>604</v>
      </c>
      <c r="D189" s="202" t="s">
        <v>161</v>
      </c>
      <c r="E189" s="203" t="s">
        <v>1360</v>
      </c>
      <c r="F189" s="204" t="s">
        <v>1361</v>
      </c>
      <c r="G189" s="205" t="s">
        <v>1362</v>
      </c>
      <c r="H189" s="206">
        <v>4</v>
      </c>
      <c r="I189" s="207"/>
      <c r="J189" s="208">
        <f>ROUND(I189*H189,2)</f>
        <v>0</v>
      </c>
      <c r="K189" s="204" t="s">
        <v>165</v>
      </c>
      <c r="L189" s="42"/>
      <c r="M189" s="209" t="s">
        <v>19</v>
      </c>
      <c r="N189" s="210" t="s">
        <v>43</v>
      </c>
      <c r="O189" s="82"/>
      <c r="P189" s="211">
        <f>O189*H189</f>
        <v>0</v>
      </c>
      <c r="Q189" s="211">
        <v>0.00025114000000000001</v>
      </c>
      <c r="R189" s="211">
        <f>Q189*H189</f>
        <v>0.00100456</v>
      </c>
      <c r="S189" s="211">
        <v>0</v>
      </c>
      <c r="T189" s="21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3" t="s">
        <v>166</v>
      </c>
      <c r="AT189" s="213" t="s">
        <v>161</v>
      </c>
      <c r="AU189" s="213" t="s">
        <v>82</v>
      </c>
      <c r="AY189" s="15" t="s">
        <v>158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5" t="s">
        <v>80</v>
      </c>
      <c r="BK189" s="214">
        <f>ROUND(I189*H189,2)</f>
        <v>0</v>
      </c>
      <c r="BL189" s="15" t="s">
        <v>166</v>
      </c>
      <c r="BM189" s="213" t="s">
        <v>1588</v>
      </c>
    </row>
    <row r="190" s="2" customFormat="1">
      <c r="A190" s="36"/>
      <c r="B190" s="37"/>
      <c r="C190" s="38"/>
      <c r="D190" s="215" t="s">
        <v>168</v>
      </c>
      <c r="E190" s="38"/>
      <c r="F190" s="216" t="s">
        <v>1364</v>
      </c>
      <c r="G190" s="38"/>
      <c r="H190" s="38"/>
      <c r="I190" s="217"/>
      <c r="J190" s="38"/>
      <c r="K190" s="38"/>
      <c r="L190" s="42"/>
      <c r="M190" s="218"/>
      <c r="N190" s="219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168</v>
      </c>
      <c r="AU190" s="15" t="s">
        <v>82</v>
      </c>
    </row>
    <row r="191" s="2" customFormat="1">
      <c r="A191" s="36"/>
      <c r="B191" s="37"/>
      <c r="C191" s="38"/>
      <c r="D191" s="220" t="s">
        <v>170</v>
      </c>
      <c r="E191" s="38"/>
      <c r="F191" s="221" t="s">
        <v>1365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170</v>
      </c>
      <c r="AU191" s="15" t="s">
        <v>82</v>
      </c>
    </row>
    <row r="192" s="2" customFormat="1" ht="16.5" customHeight="1">
      <c r="A192" s="36"/>
      <c r="B192" s="37"/>
      <c r="C192" s="202" t="s">
        <v>610</v>
      </c>
      <c r="D192" s="202" t="s">
        <v>161</v>
      </c>
      <c r="E192" s="203" t="s">
        <v>1366</v>
      </c>
      <c r="F192" s="204" t="s">
        <v>1367</v>
      </c>
      <c r="G192" s="205" t="s">
        <v>308</v>
      </c>
      <c r="H192" s="206">
        <v>6</v>
      </c>
      <c r="I192" s="207"/>
      <c r="J192" s="208">
        <f>ROUND(I192*H192,2)</f>
        <v>0</v>
      </c>
      <c r="K192" s="204" t="s">
        <v>165</v>
      </c>
      <c r="L192" s="42"/>
      <c r="M192" s="209" t="s">
        <v>19</v>
      </c>
      <c r="N192" s="210" t="s">
        <v>43</v>
      </c>
      <c r="O192" s="82"/>
      <c r="P192" s="211">
        <f>O192*H192</f>
        <v>0</v>
      </c>
      <c r="Q192" s="211">
        <v>0.00033956999999999998</v>
      </c>
      <c r="R192" s="211">
        <f>Q192*H192</f>
        <v>0.0020374199999999999</v>
      </c>
      <c r="S192" s="211">
        <v>0</v>
      </c>
      <c r="T192" s="21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3" t="s">
        <v>166</v>
      </c>
      <c r="AT192" s="213" t="s">
        <v>161</v>
      </c>
      <c r="AU192" s="213" t="s">
        <v>82</v>
      </c>
      <c r="AY192" s="15" t="s">
        <v>158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5" t="s">
        <v>80</v>
      </c>
      <c r="BK192" s="214">
        <f>ROUND(I192*H192,2)</f>
        <v>0</v>
      </c>
      <c r="BL192" s="15" t="s">
        <v>166</v>
      </c>
      <c r="BM192" s="213" t="s">
        <v>1589</v>
      </c>
    </row>
    <row r="193" s="2" customFormat="1">
      <c r="A193" s="36"/>
      <c r="B193" s="37"/>
      <c r="C193" s="38"/>
      <c r="D193" s="215" t="s">
        <v>168</v>
      </c>
      <c r="E193" s="38"/>
      <c r="F193" s="216" t="s">
        <v>1369</v>
      </c>
      <c r="G193" s="38"/>
      <c r="H193" s="38"/>
      <c r="I193" s="217"/>
      <c r="J193" s="38"/>
      <c r="K193" s="38"/>
      <c r="L193" s="42"/>
      <c r="M193" s="218"/>
      <c r="N193" s="219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168</v>
      </c>
      <c r="AU193" s="15" t="s">
        <v>82</v>
      </c>
    </row>
    <row r="194" s="2" customFormat="1">
      <c r="A194" s="36"/>
      <c r="B194" s="37"/>
      <c r="C194" s="38"/>
      <c r="D194" s="220" t="s">
        <v>170</v>
      </c>
      <c r="E194" s="38"/>
      <c r="F194" s="221" t="s">
        <v>1370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170</v>
      </c>
      <c r="AU194" s="15" t="s">
        <v>82</v>
      </c>
    </row>
    <row r="195" s="2" customFormat="1" ht="16.5" customHeight="1">
      <c r="A195" s="36"/>
      <c r="B195" s="37"/>
      <c r="C195" s="202" t="s">
        <v>870</v>
      </c>
      <c r="D195" s="202" t="s">
        <v>161</v>
      </c>
      <c r="E195" s="203" t="s">
        <v>1371</v>
      </c>
      <c r="F195" s="204" t="s">
        <v>1372</v>
      </c>
      <c r="G195" s="205" t="s">
        <v>308</v>
      </c>
      <c r="H195" s="206">
        <v>3</v>
      </c>
      <c r="I195" s="207"/>
      <c r="J195" s="208">
        <f>ROUND(I195*H195,2)</f>
        <v>0</v>
      </c>
      <c r="K195" s="204" t="s">
        <v>165</v>
      </c>
      <c r="L195" s="42"/>
      <c r="M195" s="209" t="s">
        <v>19</v>
      </c>
      <c r="N195" s="210" t="s">
        <v>43</v>
      </c>
      <c r="O195" s="82"/>
      <c r="P195" s="211">
        <f>O195*H195</f>
        <v>0</v>
      </c>
      <c r="Q195" s="211">
        <v>0.00026957000000000001</v>
      </c>
      <c r="R195" s="211">
        <f>Q195*H195</f>
        <v>0.00080871000000000003</v>
      </c>
      <c r="S195" s="211">
        <v>0</v>
      </c>
      <c r="T195" s="21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3" t="s">
        <v>166</v>
      </c>
      <c r="AT195" s="213" t="s">
        <v>161</v>
      </c>
      <c r="AU195" s="213" t="s">
        <v>82</v>
      </c>
      <c r="AY195" s="15" t="s">
        <v>158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80</v>
      </c>
      <c r="BK195" s="214">
        <f>ROUND(I195*H195,2)</f>
        <v>0</v>
      </c>
      <c r="BL195" s="15" t="s">
        <v>166</v>
      </c>
      <c r="BM195" s="213" t="s">
        <v>1590</v>
      </c>
    </row>
    <row r="196" s="2" customFormat="1">
      <c r="A196" s="36"/>
      <c r="B196" s="37"/>
      <c r="C196" s="38"/>
      <c r="D196" s="215" t="s">
        <v>168</v>
      </c>
      <c r="E196" s="38"/>
      <c r="F196" s="216" t="s">
        <v>1374</v>
      </c>
      <c r="G196" s="38"/>
      <c r="H196" s="38"/>
      <c r="I196" s="217"/>
      <c r="J196" s="38"/>
      <c r="K196" s="38"/>
      <c r="L196" s="42"/>
      <c r="M196" s="218"/>
      <c r="N196" s="219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168</v>
      </c>
      <c r="AU196" s="15" t="s">
        <v>82</v>
      </c>
    </row>
    <row r="197" s="2" customFormat="1">
      <c r="A197" s="36"/>
      <c r="B197" s="37"/>
      <c r="C197" s="38"/>
      <c r="D197" s="220" t="s">
        <v>170</v>
      </c>
      <c r="E197" s="38"/>
      <c r="F197" s="221" t="s">
        <v>1375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170</v>
      </c>
      <c r="AU197" s="15" t="s">
        <v>82</v>
      </c>
    </row>
    <row r="198" s="2" customFormat="1" ht="16.5" customHeight="1">
      <c r="A198" s="36"/>
      <c r="B198" s="37"/>
      <c r="C198" s="202" t="s">
        <v>615</v>
      </c>
      <c r="D198" s="202" t="s">
        <v>161</v>
      </c>
      <c r="E198" s="203" t="s">
        <v>1376</v>
      </c>
      <c r="F198" s="204" t="s">
        <v>1377</v>
      </c>
      <c r="G198" s="205" t="s">
        <v>308</v>
      </c>
      <c r="H198" s="206">
        <v>6</v>
      </c>
      <c r="I198" s="207"/>
      <c r="J198" s="208">
        <f>ROUND(I198*H198,2)</f>
        <v>0</v>
      </c>
      <c r="K198" s="204" t="s">
        <v>165</v>
      </c>
      <c r="L198" s="42"/>
      <c r="M198" s="209" t="s">
        <v>19</v>
      </c>
      <c r="N198" s="210" t="s">
        <v>43</v>
      </c>
      <c r="O198" s="82"/>
      <c r="P198" s="211">
        <f>O198*H198</f>
        <v>0</v>
      </c>
      <c r="Q198" s="211">
        <v>0.00039957000000000002</v>
      </c>
      <c r="R198" s="211">
        <f>Q198*H198</f>
        <v>0.0023974199999999999</v>
      </c>
      <c r="S198" s="211">
        <v>0</v>
      </c>
      <c r="T198" s="21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166</v>
      </c>
      <c r="AT198" s="213" t="s">
        <v>161</v>
      </c>
      <c r="AU198" s="213" t="s">
        <v>82</v>
      </c>
      <c r="AY198" s="15" t="s">
        <v>158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80</v>
      </c>
      <c r="BK198" s="214">
        <f>ROUND(I198*H198,2)</f>
        <v>0</v>
      </c>
      <c r="BL198" s="15" t="s">
        <v>166</v>
      </c>
      <c r="BM198" s="213" t="s">
        <v>1591</v>
      </c>
    </row>
    <row r="199" s="2" customFormat="1">
      <c r="A199" s="36"/>
      <c r="B199" s="37"/>
      <c r="C199" s="38"/>
      <c r="D199" s="215" t="s">
        <v>168</v>
      </c>
      <c r="E199" s="38"/>
      <c r="F199" s="216" t="s">
        <v>1379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168</v>
      </c>
      <c r="AU199" s="15" t="s">
        <v>82</v>
      </c>
    </row>
    <row r="200" s="2" customFormat="1">
      <c r="A200" s="36"/>
      <c r="B200" s="37"/>
      <c r="C200" s="38"/>
      <c r="D200" s="220" t="s">
        <v>170</v>
      </c>
      <c r="E200" s="38"/>
      <c r="F200" s="221" t="s">
        <v>1380</v>
      </c>
      <c r="G200" s="38"/>
      <c r="H200" s="38"/>
      <c r="I200" s="217"/>
      <c r="J200" s="38"/>
      <c r="K200" s="38"/>
      <c r="L200" s="42"/>
      <c r="M200" s="218"/>
      <c r="N200" s="219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170</v>
      </c>
      <c r="AU200" s="15" t="s">
        <v>82</v>
      </c>
    </row>
    <row r="201" s="2" customFormat="1" ht="16.5" customHeight="1">
      <c r="A201" s="36"/>
      <c r="B201" s="37"/>
      <c r="C201" s="202" t="s">
        <v>621</v>
      </c>
      <c r="D201" s="202" t="s">
        <v>161</v>
      </c>
      <c r="E201" s="203" t="s">
        <v>1381</v>
      </c>
      <c r="F201" s="204" t="s">
        <v>1382</v>
      </c>
      <c r="G201" s="205" t="s">
        <v>308</v>
      </c>
      <c r="H201" s="206">
        <v>3</v>
      </c>
      <c r="I201" s="207"/>
      <c r="J201" s="208">
        <f>ROUND(I201*H201,2)</f>
        <v>0</v>
      </c>
      <c r="K201" s="204" t="s">
        <v>165</v>
      </c>
      <c r="L201" s="42"/>
      <c r="M201" s="209" t="s">
        <v>19</v>
      </c>
      <c r="N201" s="210" t="s">
        <v>43</v>
      </c>
      <c r="O201" s="82"/>
      <c r="P201" s="211">
        <f>O201*H201</f>
        <v>0</v>
      </c>
      <c r="Q201" s="211">
        <v>0.00056957000000000004</v>
      </c>
      <c r="R201" s="211">
        <f>Q201*H201</f>
        <v>0.00170871</v>
      </c>
      <c r="S201" s="211">
        <v>0</v>
      </c>
      <c r="T201" s="212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3" t="s">
        <v>166</v>
      </c>
      <c r="AT201" s="213" t="s">
        <v>161</v>
      </c>
      <c r="AU201" s="213" t="s">
        <v>82</v>
      </c>
      <c r="AY201" s="15" t="s">
        <v>158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5" t="s">
        <v>80</v>
      </c>
      <c r="BK201" s="214">
        <f>ROUND(I201*H201,2)</f>
        <v>0</v>
      </c>
      <c r="BL201" s="15" t="s">
        <v>166</v>
      </c>
      <c r="BM201" s="213" t="s">
        <v>1592</v>
      </c>
    </row>
    <row r="202" s="2" customFormat="1">
      <c r="A202" s="36"/>
      <c r="B202" s="37"/>
      <c r="C202" s="38"/>
      <c r="D202" s="215" t="s">
        <v>168</v>
      </c>
      <c r="E202" s="38"/>
      <c r="F202" s="216" t="s">
        <v>1384</v>
      </c>
      <c r="G202" s="38"/>
      <c r="H202" s="38"/>
      <c r="I202" s="217"/>
      <c r="J202" s="38"/>
      <c r="K202" s="38"/>
      <c r="L202" s="42"/>
      <c r="M202" s="218"/>
      <c r="N202" s="219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168</v>
      </c>
      <c r="AU202" s="15" t="s">
        <v>82</v>
      </c>
    </row>
    <row r="203" s="2" customFormat="1">
      <c r="A203" s="36"/>
      <c r="B203" s="37"/>
      <c r="C203" s="38"/>
      <c r="D203" s="220" t="s">
        <v>170</v>
      </c>
      <c r="E203" s="38"/>
      <c r="F203" s="221" t="s">
        <v>1385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170</v>
      </c>
      <c r="AU203" s="15" t="s">
        <v>82</v>
      </c>
    </row>
    <row r="204" s="2" customFormat="1" ht="16.5" customHeight="1">
      <c r="A204" s="36"/>
      <c r="B204" s="37"/>
      <c r="C204" s="202" t="s">
        <v>626</v>
      </c>
      <c r="D204" s="202" t="s">
        <v>161</v>
      </c>
      <c r="E204" s="203" t="s">
        <v>1386</v>
      </c>
      <c r="F204" s="204" t="s">
        <v>1387</v>
      </c>
      <c r="G204" s="205" t="s">
        <v>308</v>
      </c>
      <c r="H204" s="206">
        <v>4</v>
      </c>
      <c r="I204" s="207"/>
      <c r="J204" s="208">
        <f>ROUND(I204*H204,2)</f>
        <v>0</v>
      </c>
      <c r="K204" s="204" t="s">
        <v>165</v>
      </c>
      <c r="L204" s="42"/>
      <c r="M204" s="209" t="s">
        <v>19</v>
      </c>
      <c r="N204" s="210" t="s">
        <v>43</v>
      </c>
      <c r="O204" s="82"/>
      <c r="P204" s="211">
        <f>O204*H204</f>
        <v>0</v>
      </c>
      <c r="Q204" s="211">
        <v>0.00021956999999999999</v>
      </c>
      <c r="R204" s="211">
        <f>Q204*H204</f>
        <v>0.00087827999999999995</v>
      </c>
      <c r="S204" s="211">
        <v>0</v>
      </c>
      <c r="T204" s="212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3" t="s">
        <v>166</v>
      </c>
      <c r="AT204" s="213" t="s">
        <v>161</v>
      </c>
      <c r="AU204" s="213" t="s">
        <v>82</v>
      </c>
      <c r="AY204" s="15" t="s">
        <v>158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5" t="s">
        <v>80</v>
      </c>
      <c r="BK204" s="214">
        <f>ROUND(I204*H204,2)</f>
        <v>0</v>
      </c>
      <c r="BL204" s="15" t="s">
        <v>166</v>
      </c>
      <c r="BM204" s="213" t="s">
        <v>1593</v>
      </c>
    </row>
    <row r="205" s="2" customFormat="1">
      <c r="A205" s="36"/>
      <c r="B205" s="37"/>
      <c r="C205" s="38"/>
      <c r="D205" s="215" t="s">
        <v>168</v>
      </c>
      <c r="E205" s="38"/>
      <c r="F205" s="216" t="s">
        <v>1389</v>
      </c>
      <c r="G205" s="38"/>
      <c r="H205" s="38"/>
      <c r="I205" s="217"/>
      <c r="J205" s="38"/>
      <c r="K205" s="38"/>
      <c r="L205" s="42"/>
      <c r="M205" s="218"/>
      <c r="N205" s="219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168</v>
      </c>
      <c r="AU205" s="15" t="s">
        <v>82</v>
      </c>
    </row>
    <row r="206" s="2" customFormat="1">
      <c r="A206" s="36"/>
      <c r="B206" s="37"/>
      <c r="C206" s="38"/>
      <c r="D206" s="220" t="s">
        <v>170</v>
      </c>
      <c r="E206" s="38"/>
      <c r="F206" s="221" t="s">
        <v>1390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170</v>
      </c>
      <c r="AU206" s="15" t="s">
        <v>82</v>
      </c>
    </row>
    <row r="207" s="2" customFormat="1" ht="16.5" customHeight="1">
      <c r="A207" s="36"/>
      <c r="B207" s="37"/>
      <c r="C207" s="202" t="s">
        <v>632</v>
      </c>
      <c r="D207" s="202" t="s">
        <v>161</v>
      </c>
      <c r="E207" s="203" t="s">
        <v>1391</v>
      </c>
      <c r="F207" s="204" t="s">
        <v>1392</v>
      </c>
      <c r="G207" s="205" t="s">
        <v>308</v>
      </c>
      <c r="H207" s="206">
        <v>2</v>
      </c>
      <c r="I207" s="207"/>
      <c r="J207" s="208">
        <f>ROUND(I207*H207,2)</f>
        <v>0</v>
      </c>
      <c r="K207" s="204" t="s">
        <v>165</v>
      </c>
      <c r="L207" s="42"/>
      <c r="M207" s="209" t="s">
        <v>19</v>
      </c>
      <c r="N207" s="210" t="s">
        <v>43</v>
      </c>
      <c r="O207" s="82"/>
      <c r="P207" s="211">
        <f>O207*H207</f>
        <v>0</v>
      </c>
      <c r="Q207" s="211">
        <v>1.9570000000000001E-05</v>
      </c>
      <c r="R207" s="211">
        <f>Q207*H207</f>
        <v>3.9140000000000001E-05</v>
      </c>
      <c r="S207" s="211">
        <v>0</v>
      </c>
      <c r="T207" s="21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3" t="s">
        <v>166</v>
      </c>
      <c r="AT207" s="213" t="s">
        <v>161</v>
      </c>
      <c r="AU207" s="213" t="s">
        <v>82</v>
      </c>
      <c r="AY207" s="15" t="s">
        <v>158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80</v>
      </c>
      <c r="BK207" s="214">
        <f>ROUND(I207*H207,2)</f>
        <v>0</v>
      </c>
      <c r="BL207" s="15" t="s">
        <v>166</v>
      </c>
      <c r="BM207" s="213" t="s">
        <v>1594</v>
      </c>
    </row>
    <row r="208" s="2" customFormat="1">
      <c r="A208" s="36"/>
      <c r="B208" s="37"/>
      <c r="C208" s="38"/>
      <c r="D208" s="215" t="s">
        <v>168</v>
      </c>
      <c r="E208" s="38"/>
      <c r="F208" s="216" t="s">
        <v>1394</v>
      </c>
      <c r="G208" s="38"/>
      <c r="H208" s="38"/>
      <c r="I208" s="217"/>
      <c r="J208" s="38"/>
      <c r="K208" s="38"/>
      <c r="L208" s="42"/>
      <c r="M208" s="218"/>
      <c r="N208" s="219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168</v>
      </c>
      <c r="AU208" s="15" t="s">
        <v>82</v>
      </c>
    </row>
    <row r="209" s="2" customFormat="1">
      <c r="A209" s="36"/>
      <c r="B209" s="37"/>
      <c r="C209" s="38"/>
      <c r="D209" s="220" t="s">
        <v>170</v>
      </c>
      <c r="E209" s="38"/>
      <c r="F209" s="221" t="s">
        <v>1395</v>
      </c>
      <c r="G209" s="38"/>
      <c r="H209" s="38"/>
      <c r="I209" s="217"/>
      <c r="J209" s="38"/>
      <c r="K209" s="38"/>
      <c r="L209" s="42"/>
      <c r="M209" s="218"/>
      <c r="N209" s="219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170</v>
      </c>
      <c r="AU209" s="15" t="s">
        <v>82</v>
      </c>
    </row>
    <row r="210" s="2" customFormat="1" ht="37.8" customHeight="1">
      <c r="A210" s="36"/>
      <c r="B210" s="37"/>
      <c r="C210" s="226" t="s">
        <v>638</v>
      </c>
      <c r="D210" s="226" t="s">
        <v>461</v>
      </c>
      <c r="E210" s="227" t="s">
        <v>1396</v>
      </c>
      <c r="F210" s="228" t="s">
        <v>1397</v>
      </c>
      <c r="G210" s="229" t="s">
        <v>308</v>
      </c>
      <c r="H210" s="230">
        <v>2</v>
      </c>
      <c r="I210" s="231"/>
      <c r="J210" s="232">
        <f>ROUND(I210*H210,2)</f>
        <v>0</v>
      </c>
      <c r="K210" s="228" t="s">
        <v>19</v>
      </c>
      <c r="L210" s="233"/>
      <c r="M210" s="234" t="s">
        <v>19</v>
      </c>
      <c r="N210" s="235" t="s">
        <v>43</v>
      </c>
      <c r="O210" s="82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3" t="s">
        <v>209</v>
      </c>
      <c r="AT210" s="213" t="s">
        <v>461</v>
      </c>
      <c r="AU210" s="213" t="s">
        <v>82</v>
      </c>
      <c r="AY210" s="15" t="s">
        <v>158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5" t="s">
        <v>80</v>
      </c>
      <c r="BK210" s="214">
        <f>ROUND(I210*H210,2)</f>
        <v>0</v>
      </c>
      <c r="BL210" s="15" t="s">
        <v>166</v>
      </c>
      <c r="BM210" s="213" t="s">
        <v>1595</v>
      </c>
    </row>
    <row r="211" s="2" customFormat="1">
      <c r="A211" s="36"/>
      <c r="B211" s="37"/>
      <c r="C211" s="38"/>
      <c r="D211" s="215" t="s">
        <v>168</v>
      </c>
      <c r="E211" s="38"/>
      <c r="F211" s="216" t="s">
        <v>1399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168</v>
      </c>
      <c r="AU211" s="15" t="s">
        <v>82</v>
      </c>
    </row>
    <row r="212" s="2" customFormat="1" ht="16.5" customHeight="1">
      <c r="A212" s="36"/>
      <c r="B212" s="37"/>
      <c r="C212" s="202" t="s">
        <v>644</v>
      </c>
      <c r="D212" s="202" t="s">
        <v>161</v>
      </c>
      <c r="E212" s="203" t="s">
        <v>1400</v>
      </c>
      <c r="F212" s="204" t="s">
        <v>1401</v>
      </c>
      <c r="G212" s="205" t="s">
        <v>443</v>
      </c>
      <c r="H212" s="206">
        <v>89</v>
      </c>
      <c r="I212" s="207"/>
      <c r="J212" s="208">
        <f>ROUND(I212*H212,2)</f>
        <v>0</v>
      </c>
      <c r="K212" s="204" t="s">
        <v>165</v>
      </c>
      <c r="L212" s="42"/>
      <c r="M212" s="209" t="s">
        <v>19</v>
      </c>
      <c r="N212" s="210" t="s">
        <v>43</v>
      </c>
      <c r="O212" s="82"/>
      <c r="P212" s="211">
        <f>O212*H212</f>
        <v>0</v>
      </c>
      <c r="Q212" s="211">
        <v>0.00018972349999999999</v>
      </c>
      <c r="R212" s="211">
        <f>Q212*H212</f>
        <v>0.016885391499999999</v>
      </c>
      <c r="S212" s="211">
        <v>0</v>
      </c>
      <c r="T212" s="21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3" t="s">
        <v>166</v>
      </c>
      <c r="AT212" s="213" t="s">
        <v>161</v>
      </c>
      <c r="AU212" s="213" t="s">
        <v>82</v>
      </c>
      <c r="AY212" s="15" t="s">
        <v>158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5" t="s">
        <v>80</v>
      </c>
      <c r="BK212" s="214">
        <f>ROUND(I212*H212,2)</f>
        <v>0</v>
      </c>
      <c r="BL212" s="15" t="s">
        <v>166</v>
      </c>
      <c r="BM212" s="213" t="s">
        <v>1596</v>
      </c>
    </row>
    <row r="213" s="2" customFormat="1">
      <c r="A213" s="36"/>
      <c r="B213" s="37"/>
      <c r="C213" s="38"/>
      <c r="D213" s="215" t="s">
        <v>168</v>
      </c>
      <c r="E213" s="38"/>
      <c r="F213" s="216" t="s">
        <v>1403</v>
      </c>
      <c r="G213" s="38"/>
      <c r="H213" s="38"/>
      <c r="I213" s="217"/>
      <c r="J213" s="38"/>
      <c r="K213" s="38"/>
      <c r="L213" s="42"/>
      <c r="M213" s="218"/>
      <c r="N213" s="219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168</v>
      </c>
      <c r="AU213" s="15" t="s">
        <v>82</v>
      </c>
    </row>
    <row r="214" s="2" customFormat="1">
      <c r="A214" s="36"/>
      <c r="B214" s="37"/>
      <c r="C214" s="38"/>
      <c r="D214" s="220" t="s">
        <v>170</v>
      </c>
      <c r="E214" s="38"/>
      <c r="F214" s="221" t="s">
        <v>1404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170</v>
      </c>
      <c r="AU214" s="15" t="s">
        <v>82</v>
      </c>
    </row>
    <row r="215" s="2" customFormat="1" ht="16.5" customHeight="1">
      <c r="A215" s="36"/>
      <c r="B215" s="37"/>
      <c r="C215" s="202" t="s">
        <v>652</v>
      </c>
      <c r="D215" s="202" t="s">
        <v>161</v>
      </c>
      <c r="E215" s="203" t="s">
        <v>1405</v>
      </c>
      <c r="F215" s="204" t="s">
        <v>1406</v>
      </c>
      <c r="G215" s="205" t="s">
        <v>443</v>
      </c>
      <c r="H215" s="206">
        <v>89</v>
      </c>
      <c r="I215" s="207"/>
      <c r="J215" s="208">
        <f>ROUND(I215*H215,2)</f>
        <v>0</v>
      </c>
      <c r="K215" s="204" t="s">
        <v>165</v>
      </c>
      <c r="L215" s="42"/>
      <c r="M215" s="209" t="s">
        <v>19</v>
      </c>
      <c r="N215" s="210" t="s">
        <v>43</v>
      </c>
      <c r="O215" s="82"/>
      <c r="P215" s="211">
        <f>O215*H215</f>
        <v>0</v>
      </c>
      <c r="Q215" s="211">
        <v>1.0000000000000001E-05</v>
      </c>
      <c r="R215" s="211">
        <f>Q215*H215</f>
        <v>0.00089000000000000006</v>
      </c>
      <c r="S215" s="211">
        <v>0</v>
      </c>
      <c r="T215" s="21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3" t="s">
        <v>166</v>
      </c>
      <c r="AT215" s="213" t="s">
        <v>161</v>
      </c>
      <c r="AU215" s="213" t="s">
        <v>82</v>
      </c>
      <c r="AY215" s="15" t="s">
        <v>158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5" t="s">
        <v>80</v>
      </c>
      <c r="BK215" s="214">
        <f>ROUND(I215*H215,2)</f>
        <v>0</v>
      </c>
      <c r="BL215" s="15" t="s">
        <v>166</v>
      </c>
      <c r="BM215" s="213" t="s">
        <v>1597</v>
      </c>
    </row>
    <row r="216" s="2" customFormat="1">
      <c r="A216" s="36"/>
      <c r="B216" s="37"/>
      <c r="C216" s="38"/>
      <c r="D216" s="215" t="s">
        <v>168</v>
      </c>
      <c r="E216" s="38"/>
      <c r="F216" s="216" t="s">
        <v>1408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168</v>
      </c>
      <c r="AU216" s="15" t="s">
        <v>82</v>
      </c>
    </row>
    <row r="217" s="2" customFormat="1">
      <c r="A217" s="36"/>
      <c r="B217" s="37"/>
      <c r="C217" s="38"/>
      <c r="D217" s="220" t="s">
        <v>170</v>
      </c>
      <c r="E217" s="38"/>
      <c r="F217" s="221" t="s">
        <v>1409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170</v>
      </c>
      <c r="AU217" s="15" t="s">
        <v>82</v>
      </c>
    </row>
    <row r="218" s="2" customFormat="1" ht="16.5" customHeight="1">
      <c r="A218" s="36"/>
      <c r="B218" s="37"/>
      <c r="C218" s="202" t="s">
        <v>658</v>
      </c>
      <c r="D218" s="202" t="s">
        <v>161</v>
      </c>
      <c r="E218" s="203" t="s">
        <v>1410</v>
      </c>
      <c r="F218" s="204" t="s">
        <v>1411</v>
      </c>
      <c r="G218" s="205" t="s">
        <v>1304</v>
      </c>
      <c r="H218" s="236"/>
      <c r="I218" s="207"/>
      <c r="J218" s="208">
        <f>ROUND(I218*H218,2)</f>
        <v>0</v>
      </c>
      <c r="K218" s="204" t="s">
        <v>165</v>
      </c>
      <c r="L218" s="42"/>
      <c r="M218" s="209" t="s">
        <v>19</v>
      </c>
      <c r="N218" s="210" t="s">
        <v>43</v>
      </c>
      <c r="O218" s="82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166</v>
      </c>
      <c r="AT218" s="213" t="s">
        <v>161</v>
      </c>
      <c r="AU218" s="213" t="s">
        <v>82</v>
      </c>
      <c r="AY218" s="15" t="s">
        <v>158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5" t="s">
        <v>80</v>
      </c>
      <c r="BK218" s="214">
        <f>ROUND(I218*H218,2)</f>
        <v>0</v>
      </c>
      <c r="BL218" s="15" t="s">
        <v>166</v>
      </c>
      <c r="BM218" s="213" t="s">
        <v>1598</v>
      </c>
    </row>
    <row r="219" s="2" customFormat="1">
      <c r="A219" s="36"/>
      <c r="B219" s="37"/>
      <c r="C219" s="38"/>
      <c r="D219" s="215" t="s">
        <v>168</v>
      </c>
      <c r="E219" s="38"/>
      <c r="F219" s="216" t="s">
        <v>1413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168</v>
      </c>
      <c r="AU219" s="15" t="s">
        <v>82</v>
      </c>
    </row>
    <row r="220" s="2" customFormat="1">
      <c r="A220" s="36"/>
      <c r="B220" s="37"/>
      <c r="C220" s="38"/>
      <c r="D220" s="220" t="s">
        <v>170</v>
      </c>
      <c r="E220" s="38"/>
      <c r="F220" s="221" t="s">
        <v>1414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170</v>
      </c>
      <c r="AU220" s="15" t="s">
        <v>82</v>
      </c>
    </row>
    <row r="221" s="12" customFormat="1" ht="22.8" customHeight="1">
      <c r="A221" s="12"/>
      <c r="B221" s="186"/>
      <c r="C221" s="187"/>
      <c r="D221" s="188" t="s">
        <v>71</v>
      </c>
      <c r="E221" s="200" t="s">
        <v>1415</v>
      </c>
      <c r="F221" s="200" t="s">
        <v>1416</v>
      </c>
      <c r="G221" s="187"/>
      <c r="H221" s="187"/>
      <c r="I221" s="190"/>
      <c r="J221" s="201">
        <f>BK221</f>
        <v>0</v>
      </c>
      <c r="K221" s="187"/>
      <c r="L221" s="192"/>
      <c r="M221" s="193"/>
      <c r="N221" s="194"/>
      <c r="O221" s="194"/>
      <c r="P221" s="195">
        <f>SUM(P222:P300)</f>
        <v>0</v>
      </c>
      <c r="Q221" s="194"/>
      <c r="R221" s="195">
        <f>SUM(R222:R300)</f>
        <v>0.30737726979999991</v>
      </c>
      <c r="S221" s="194"/>
      <c r="T221" s="196">
        <f>SUM(T222:T300)</f>
        <v>0.040640000000000003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7" t="s">
        <v>80</v>
      </c>
      <c r="AT221" s="198" t="s">
        <v>71</v>
      </c>
      <c r="AU221" s="198" t="s">
        <v>80</v>
      </c>
      <c r="AY221" s="197" t="s">
        <v>158</v>
      </c>
      <c r="BK221" s="199">
        <f>SUM(BK222:BK300)</f>
        <v>0</v>
      </c>
    </row>
    <row r="222" s="2" customFormat="1" ht="16.5" customHeight="1">
      <c r="A222" s="36"/>
      <c r="B222" s="37"/>
      <c r="C222" s="202" t="s">
        <v>977</v>
      </c>
      <c r="D222" s="202" t="s">
        <v>161</v>
      </c>
      <c r="E222" s="203" t="s">
        <v>1417</v>
      </c>
      <c r="F222" s="204" t="s">
        <v>1418</v>
      </c>
      <c r="G222" s="205" t="s">
        <v>278</v>
      </c>
      <c r="H222" s="206">
        <v>2</v>
      </c>
      <c r="I222" s="207"/>
      <c r="J222" s="208">
        <f>ROUND(I222*H222,2)</f>
        <v>0</v>
      </c>
      <c r="K222" s="204" t="s">
        <v>165</v>
      </c>
      <c r="L222" s="42"/>
      <c r="M222" s="209" t="s">
        <v>19</v>
      </c>
      <c r="N222" s="210" t="s">
        <v>43</v>
      </c>
      <c r="O222" s="82"/>
      <c r="P222" s="211">
        <f>O222*H222</f>
        <v>0</v>
      </c>
      <c r="Q222" s="211">
        <v>0.0037586270000000001</v>
      </c>
      <c r="R222" s="211">
        <f>Q222*H222</f>
        <v>0.0075172540000000001</v>
      </c>
      <c r="S222" s="211">
        <v>0</v>
      </c>
      <c r="T222" s="212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3" t="s">
        <v>166</v>
      </c>
      <c r="AT222" s="213" t="s">
        <v>161</v>
      </c>
      <c r="AU222" s="213" t="s">
        <v>82</v>
      </c>
      <c r="AY222" s="15" t="s">
        <v>158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5" t="s">
        <v>80</v>
      </c>
      <c r="BK222" s="214">
        <f>ROUND(I222*H222,2)</f>
        <v>0</v>
      </c>
      <c r="BL222" s="15" t="s">
        <v>166</v>
      </c>
      <c r="BM222" s="213" t="s">
        <v>1599</v>
      </c>
    </row>
    <row r="223" s="2" customFormat="1">
      <c r="A223" s="36"/>
      <c r="B223" s="37"/>
      <c r="C223" s="38"/>
      <c r="D223" s="215" t="s">
        <v>168</v>
      </c>
      <c r="E223" s="38"/>
      <c r="F223" s="216" t="s">
        <v>1420</v>
      </c>
      <c r="G223" s="38"/>
      <c r="H223" s="38"/>
      <c r="I223" s="217"/>
      <c r="J223" s="38"/>
      <c r="K223" s="38"/>
      <c r="L223" s="42"/>
      <c r="M223" s="218"/>
      <c r="N223" s="21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168</v>
      </c>
      <c r="AU223" s="15" t="s">
        <v>82</v>
      </c>
    </row>
    <row r="224" s="2" customFormat="1">
      <c r="A224" s="36"/>
      <c r="B224" s="37"/>
      <c r="C224" s="38"/>
      <c r="D224" s="220" t="s">
        <v>170</v>
      </c>
      <c r="E224" s="38"/>
      <c r="F224" s="221" t="s">
        <v>1421</v>
      </c>
      <c r="G224" s="38"/>
      <c r="H224" s="38"/>
      <c r="I224" s="217"/>
      <c r="J224" s="38"/>
      <c r="K224" s="38"/>
      <c r="L224" s="42"/>
      <c r="M224" s="218"/>
      <c r="N224" s="219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170</v>
      </c>
      <c r="AU224" s="15" t="s">
        <v>82</v>
      </c>
    </row>
    <row r="225" s="2" customFormat="1" ht="16.5" customHeight="1">
      <c r="A225" s="36"/>
      <c r="B225" s="37"/>
      <c r="C225" s="202" t="s">
        <v>979</v>
      </c>
      <c r="D225" s="202" t="s">
        <v>161</v>
      </c>
      <c r="E225" s="203" t="s">
        <v>1422</v>
      </c>
      <c r="F225" s="204" t="s">
        <v>1423</v>
      </c>
      <c r="G225" s="205" t="s">
        <v>278</v>
      </c>
      <c r="H225" s="206">
        <v>10</v>
      </c>
      <c r="I225" s="207"/>
      <c r="J225" s="208">
        <f>ROUND(I225*H225,2)</f>
        <v>0</v>
      </c>
      <c r="K225" s="204" t="s">
        <v>165</v>
      </c>
      <c r="L225" s="42"/>
      <c r="M225" s="209" t="s">
        <v>19</v>
      </c>
      <c r="N225" s="210" t="s">
        <v>43</v>
      </c>
      <c r="O225" s="82"/>
      <c r="P225" s="211">
        <f>O225*H225</f>
        <v>0</v>
      </c>
      <c r="Q225" s="211">
        <v>0.0024688363</v>
      </c>
      <c r="R225" s="211">
        <f>Q225*H225</f>
        <v>0.024688362999999998</v>
      </c>
      <c r="S225" s="211">
        <v>0</v>
      </c>
      <c r="T225" s="212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3" t="s">
        <v>166</v>
      </c>
      <c r="AT225" s="213" t="s">
        <v>161</v>
      </c>
      <c r="AU225" s="213" t="s">
        <v>82</v>
      </c>
      <c r="AY225" s="15" t="s">
        <v>158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5" t="s">
        <v>80</v>
      </c>
      <c r="BK225" s="214">
        <f>ROUND(I225*H225,2)</f>
        <v>0</v>
      </c>
      <c r="BL225" s="15" t="s">
        <v>166</v>
      </c>
      <c r="BM225" s="213" t="s">
        <v>1600</v>
      </c>
    </row>
    <row r="226" s="2" customFormat="1">
      <c r="A226" s="36"/>
      <c r="B226" s="37"/>
      <c r="C226" s="38"/>
      <c r="D226" s="215" t="s">
        <v>168</v>
      </c>
      <c r="E226" s="38"/>
      <c r="F226" s="216" t="s">
        <v>1425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168</v>
      </c>
      <c r="AU226" s="15" t="s">
        <v>82</v>
      </c>
    </row>
    <row r="227" s="2" customFormat="1">
      <c r="A227" s="36"/>
      <c r="B227" s="37"/>
      <c r="C227" s="38"/>
      <c r="D227" s="220" t="s">
        <v>170</v>
      </c>
      <c r="E227" s="38"/>
      <c r="F227" s="221" t="s">
        <v>1426</v>
      </c>
      <c r="G227" s="38"/>
      <c r="H227" s="38"/>
      <c r="I227" s="217"/>
      <c r="J227" s="38"/>
      <c r="K227" s="38"/>
      <c r="L227" s="42"/>
      <c r="M227" s="218"/>
      <c r="N227" s="219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170</v>
      </c>
      <c r="AU227" s="15" t="s">
        <v>82</v>
      </c>
    </row>
    <row r="228" s="2" customFormat="1" ht="16.5" customHeight="1">
      <c r="A228" s="36"/>
      <c r="B228" s="37"/>
      <c r="C228" s="226" t="s">
        <v>663</v>
      </c>
      <c r="D228" s="226" t="s">
        <v>461</v>
      </c>
      <c r="E228" s="227" t="s">
        <v>1427</v>
      </c>
      <c r="F228" s="228" t="s">
        <v>1428</v>
      </c>
      <c r="G228" s="229" t="s">
        <v>278</v>
      </c>
      <c r="H228" s="230">
        <v>8</v>
      </c>
      <c r="I228" s="231"/>
      <c r="J228" s="232">
        <f>ROUND(I228*H228,2)</f>
        <v>0</v>
      </c>
      <c r="K228" s="228" t="s">
        <v>19</v>
      </c>
      <c r="L228" s="233"/>
      <c r="M228" s="234" t="s">
        <v>19</v>
      </c>
      <c r="N228" s="235" t="s">
        <v>43</v>
      </c>
      <c r="O228" s="82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13" t="s">
        <v>570</v>
      </c>
      <c r="AT228" s="213" t="s">
        <v>461</v>
      </c>
      <c r="AU228" s="213" t="s">
        <v>82</v>
      </c>
      <c r="AY228" s="15" t="s">
        <v>158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5" t="s">
        <v>80</v>
      </c>
      <c r="BK228" s="214">
        <f>ROUND(I228*H228,2)</f>
        <v>0</v>
      </c>
      <c r="BL228" s="15" t="s">
        <v>259</v>
      </c>
      <c r="BM228" s="213" t="s">
        <v>1601</v>
      </c>
    </row>
    <row r="229" s="2" customFormat="1">
      <c r="A229" s="36"/>
      <c r="B229" s="37"/>
      <c r="C229" s="38"/>
      <c r="D229" s="215" t="s">
        <v>168</v>
      </c>
      <c r="E229" s="38"/>
      <c r="F229" s="216" t="s">
        <v>1428</v>
      </c>
      <c r="G229" s="38"/>
      <c r="H229" s="38"/>
      <c r="I229" s="217"/>
      <c r="J229" s="38"/>
      <c r="K229" s="38"/>
      <c r="L229" s="42"/>
      <c r="M229" s="218"/>
      <c r="N229" s="219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168</v>
      </c>
      <c r="AU229" s="15" t="s">
        <v>82</v>
      </c>
    </row>
    <row r="230" s="2" customFormat="1" ht="16.5" customHeight="1">
      <c r="A230" s="36"/>
      <c r="B230" s="37"/>
      <c r="C230" s="226" t="s">
        <v>669</v>
      </c>
      <c r="D230" s="226" t="s">
        <v>461</v>
      </c>
      <c r="E230" s="227" t="s">
        <v>1430</v>
      </c>
      <c r="F230" s="228" t="s">
        <v>1431</v>
      </c>
      <c r="G230" s="229" t="s">
        <v>278</v>
      </c>
      <c r="H230" s="230">
        <v>8</v>
      </c>
      <c r="I230" s="231"/>
      <c r="J230" s="232">
        <f>ROUND(I230*H230,2)</f>
        <v>0</v>
      </c>
      <c r="K230" s="228" t="s">
        <v>19</v>
      </c>
      <c r="L230" s="233"/>
      <c r="M230" s="234" t="s">
        <v>19</v>
      </c>
      <c r="N230" s="235" t="s">
        <v>43</v>
      </c>
      <c r="O230" s="82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3" t="s">
        <v>570</v>
      </c>
      <c r="AT230" s="213" t="s">
        <v>461</v>
      </c>
      <c r="AU230" s="213" t="s">
        <v>82</v>
      </c>
      <c r="AY230" s="15" t="s">
        <v>158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5" t="s">
        <v>80</v>
      </c>
      <c r="BK230" s="214">
        <f>ROUND(I230*H230,2)</f>
        <v>0</v>
      </c>
      <c r="BL230" s="15" t="s">
        <v>259</v>
      </c>
      <c r="BM230" s="213" t="s">
        <v>1602</v>
      </c>
    </row>
    <row r="231" s="2" customFormat="1">
      <c r="A231" s="36"/>
      <c r="B231" s="37"/>
      <c r="C231" s="38"/>
      <c r="D231" s="215" t="s">
        <v>168</v>
      </c>
      <c r="E231" s="38"/>
      <c r="F231" s="216" t="s">
        <v>1431</v>
      </c>
      <c r="G231" s="38"/>
      <c r="H231" s="38"/>
      <c r="I231" s="217"/>
      <c r="J231" s="38"/>
      <c r="K231" s="38"/>
      <c r="L231" s="42"/>
      <c r="M231" s="218"/>
      <c r="N231" s="219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168</v>
      </c>
      <c r="AU231" s="15" t="s">
        <v>82</v>
      </c>
    </row>
    <row r="232" s="2" customFormat="1" ht="16.5" customHeight="1">
      <c r="A232" s="36"/>
      <c r="B232" s="37"/>
      <c r="C232" s="226" t="s">
        <v>675</v>
      </c>
      <c r="D232" s="226" t="s">
        <v>461</v>
      </c>
      <c r="E232" s="227" t="s">
        <v>1433</v>
      </c>
      <c r="F232" s="228" t="s">
        <v>1434</v>
      </c>
      <c r="G232" s="229" t="s">
        <v>278</v>
      </c>
      <c r="H232" s="230">
        <v>2</v>
      </c>
      <c r="I232" s="231"/>
      <c r="J232" s="232">
        <f>ROUND(I232*H232,2)</f>
        <v>0</v>
      </c>
      <c r="K232" s="228" t="s">
        <v>19</v>
      </c>
      <c r="L232" s="233"/>
      <c r="M232" s="234" t="s">
        <v>19</v>
      </c>
      <c r="N232" s="235" t="s">
        <v>43</v>
      </c>
      <c r="O232" s="82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3" t="s">
        <v>570</v>
      </c>
      <c r="AT232" s="213" t="s">
        <v>461</v>
      </c>
      <c r="AU232" s="213" t="s">
        <v>82</v>
      </c>
      <c r="AY232" s="15" t="s">
        <v>158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5" t="s">
        <v>80</v>
      </c>
      <c r="BK232" s="214">
        <f>ROUND(I232*H232,2)</f>
        <v>0</v>
      </c>
      <c r="BL232" s="15" t="s">
        <v>259</v>
      </c>
      <c r="BM232" s="213" t="s">
        <v>1603</v>
      </c>
    </row>
    <row r="233" s="2" customFormat="1">
      <c r="A233" s="36"/>
      <c r="B233" s="37"/>
      <c r="C233" s="38"/>
      <c r="D233" s="215" t="s">
        <v>168</v>
      </c>
      <c r="E233" s="38"/>
      <c r="F233" s="216" t="s">
        <v>1434</v>
      </c>
      <c r="G233" s="38"/>
      <c r="H233" s="38"/>
      <c r="I233" s="217"/>
      <c r="J233" s="38"/>
      <c r="K233" s="38"/>
      <c r="L233" s="42"/>
      <c r="M233" s="218"/>
      <c r="N233" s="219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168</v>
      </c>
      <c r="AU233" s="15" t="s">
        <v>82</v>
      </c>
    </row>
    <row r="234" s="2" customFormat="1" ht="16.5" customHeight="1">
      <c r="A234" s="36"/>
      <c r="B234" s="37"/>
      <c r="C234" s="202" t="s">
        <v>681</v>
      </c>
      <c r="D234" s="202" t="s">
        <v>161</v>
      </c>
      <c r="E234" s="203" t="s">
        <v>1436</v>
      </c>
      <c r="F234" s="204" t="s">
        <v>1437</v>
      </c>
      <c r="G234" s="205" t="s">
        <v>308</v>
      </c>
      <c r="H234" s="206">
        <v>2</v>
      </c>
      <c r="I234" s="207"/>
      <c r="J234" s="208">
        <f>ROUND(I234*H234,2)</f>
        <v>0</v>
      </c>
      <c r="K234" s="204" t="s">
        <v>165</v>
      </c>
      <c r="L234" s="42"/>
      <c r="M234" s="209" t="s">
        <v>19</v>
      </c>
      <c r="N234" s="210" t="s">
        <v>43</v>
      </c>
      <c r="O234" s="82"/>
      <c r="P234" s="211">
        <f>O234*H234</f>
        <v>0</v>
      </c>
      <c r="Q234" s="211">
        <v>7.9313200000000005E-05</v>
      </c>
      <c r="R234" s="211">
        <f>Q234*H234</f>
        <v>0.00015862640000000001</v>
      </c>
      <c r="S234" s="211">
        <v>0</v>
      </c>
      <c r="T234" s="21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3" t="s">
        <v>166</v>
      </c>
      <c r="AT234" s="213" t="s">
        <v>161</v>
      </c>
      <c r="AU234" s="213" t="s">
        <v>82</v>
      </c>
      <c r="AY234" s="15" t="s">
        <v>158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80</v>
      </c>
      <c r="BK234" s="214">
        <f>ROUND(I234*H234,2)</f>
        <v>0</v>
      </c>
      <c r="BL234" s="15" t="s">
        <v>166</v>
      </c>
      <c r="BM234" s="213" t="s">
        <v>1604</v>
      </c>
    </row>
    <row r="235" s="2" customFormat="1">
      <c r="A235" s="36"/>
      <c r="B235" s="37"/>
      <c r="C235" s="38"/>
      <c r="D235" s="215" t="s">
        <v>168</v>
      </c>
      <c r="E235" s="38"/>
      <c r="F235" s="216" t="s">
        <v>1439</v>
      </c>
      <c r="G235" s="38"/>
      <c r="H235" s="38"/>
      <c r="I235" s="217"/>
      <c r="J235" s="38"/>
      <c r="K235" s="38"/>
      <c r="L235" s="42"/>
      <c r="M235" s="218"/>
      <c r="N235" s="21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168</v>
      </c>
      <c r="AU235" s="15" t="s">
        <v>82</v>
      </c>
    </row>
    <row r="236" s="2" customFormat="1">
      <c r="A236" s="36"/>
      <c r="B236" s="37"/>
      <c r="C236" s="38"/>
      <c r="D236" s="220" t="s">
        <v>170</v>
      </c>
      <c r="E236" s="38"/>
      <c r="F236" s="221" t="s">
        <v>1440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170</v>
      </c>
      <c r="AU236" s="15" t="s">
        <v>82</v>
      </c>
    </row>
    <row r="237" s="2" customFormat="1" ht="24.15" customHeight="1">
      <c r="A237" s="36"/>
      <c r="B237" s="37"/>
      <c r="C237" s="226" t="s">
        <v>687</v>
      </c>
      <c r="D237" s="226" t="s">
        <v>461</v>
      </c>
      <c r="E237" s="227" t="s">
        <v>1441</v>
      </c>
      <c r="F237" s="228" t="s">
        <v>1442</v>
      </c>
      <c r="G237" s="229" t="s">
        <v>308</v>
      </c>
      <c r="H237" s="230">
        <v>2</v>
      </c>
      <c r="I237" s="231"/>
      <c r="J237" s="232">
        <f>ROUND(I237*H237,2)</f>
        <v>0</v>
      </c>
      <c r="K237" s="228" t="s">
        <v>19</v>
      </c>
      <c r="L237" s="233"/>
      <c r="M237" s="234" t="s">
        <v>19</v>
      </c>
      <c r="N237" s="235" t="s">
        <v>43</v>
      </c>
      <c r="O237" s="82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3" t="s">
        <v>570</v>
      </c>
      <c r="AT237" s="213" t="s">
        <v>461</v>
      </c>
      <c r="AU237" s="213" t="s">
        <v>82</v>
      </c>
      <c r="AY237" s="15" t="s">
        <v>158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80</v>
      </c>
      <c r="BK237" s="214">
        <f>ROUND(I237*H237,2)</f>
        <v>0</v>
      </c>
      <c r="BL237" s="15" t="s">
        <v>259</v>
      </c>
      <c r="BM237" s="213" t="s">
        <v>1605</v>
      </c>
    </row>
    <row r="238" s="2" customFormat="1">
      <c r="A238" s="36"/>
      <c r="B238" s="37"/>
      <c r="C238" s="38"/>
      <c r="D238" s="215" t="s">
        <v>168</v>
      </c>
      <c r="E238" s="38"/>
      <c r="F238" s="216" t="s">
        <v>1442</v>
      </c>
      <c r="G238" s="38"/>
      <c r="H238" s="38"/>
      <c r="I238" s="217"/>
      <c r="J238" s="38"/>
      <c r="K238" s="38"/>
      <c r="L238" s="42"/>
      <c r="M238" s="218"/>
      <c r="N238" s="219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168</v>
      </c>
      <c r="AU238" s="15" t="s">
        <v>82</v>
      </c>
    </row>
    <row r="239" s="2" customFormat="1" ht="16.5" customHeight="1">
      <c r="A239" s="36"/>
      <c r="B239" s="37"/>
      <c r="C239" s="202" t="s">
        <v>693</v>
      </c>
      <c r="D239" s="202" t="s">
        <v>161</v>
      </c>
      <c r="E239" s="203" t="s">
        <v>1444</v>
      </c>
      <c r="F239" s="204" t="s">
        <v>1445</v>
      </c>
      <c r="G239" s="205" t="s">
        <v>278</v>
      </c>
      <c r="H239" s="206">
        <v>10</v>
      </c>
      <c r="I239" s="207"/>
      <c r="J239" s="208">
        <f>ROUND(I239*H239,2)</f>
        <v>0</v>
      </c>
      <c r="K239" s="204" t="s">
        <v>165</v>
      </c>
      <c r="L239" s="42"/>
      <c r="M239" s="209" t="s">
        <v>19</v>
      </c>
      <c r="N239" s="210" t="s">
        <v>43</v>
      </c>
      <c r="O239" s="82"/>
      <c r="P239" s="211">
        <f>O239*H239</f>
        <v>0</v>
      </c>
      <c r="Q239" s="211">
        <v>0.0017285897</v>
      </c>
      <c r="R239" s="211">
        <f>Q239*H239</f>
        <v>0.017285897000000001</v>
      </c>
      <c r="S239" s="211">
        <v>0</v>
      </c>
      <c r="T239" s="21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13" t="s">
        <v>166</v>
      </c>
      <c r="AT239" s="213" t="s">
        <v>161</v>
      </c>
      <c r="AU239" s="213" t="s">
        <v>82</v>
      </c>
      <c r="AY239" s="15" t="s">
        <v>158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5" t="s">
        <v>80</v>
      </c>
      <c r="BK239" s="214">
        <f>ROUND(I239*H239,2)</f>
        <v>0</v>
      </c>
      <c r="BL239" s="15" t="s">
        <v>166</v>
      </c>
      <c r="BM239" s="213" t="s">
        <v>1606</v>
      </c>
    </row>
    <row r="240" s="2" customFormat="1">
      <c r="A240" s="36"/>
      <c r="B240" s="37"/>
      <c r="C240" s="38"/>
      <c r="D240" s="215" t="s">
        <v>168</v>
      </c>
      <c r="E240" s="38"/>
      <c r="F240" s="216" t="s">
        <v>1447</v>
      </c>
      <c r="G240" s="38"/>
      <c r="H240" s="38"/>
      <c r="I240" s="217"/>
      <c r="J240" s="38"/>
      <c r="K240" s="38"/>
      <c r="L240" s="42"/>
      <c r="M240" s="218"/>
      <c r="N240" s="219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168</v>
      </c>
      <c r="AU240" s="15" t="s">
        <v>82</v>
      </c>
    </row>
    <row r="241" s="2" customFormat="1">
      <c r="A241" s="36"/>
      <c r="B241" s="37"/>
      <c r="C241" s="38"/>
      <c r="D241" s="220" t="s">
        <v>170</v>
      </c>
      <c r="E241" s="38"/>
      <c r="F241" s="221" t="s">
        <v>1448</v>
      </c>
      <c r="G241" s="38"/>
      <c r="H241" s="38"/>
      <c r="I241" s="217"/>
      <c r="J241" s="38"/>
      <c r="K241" s="38"/>
      <c r="L241" s="42"/>
      <c r="M241" s="218"/>
      <c r="N241" s="219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170</v>
      </c>
      <c r="AU241" s="15" t="s">
        <v>82</v>
      </c>
    </row>
    <row r="242" s="2" customFormat="1" ht="16.5" customHeight="1">
      <c r="A242" s="36"/>
      <c r="B242" s="37"/>
      <c r="C242" s="226" t="s">
        <v>698</v>
      </c>
      <c r="D242" s="226" t="s">
        <v>461</v>
      </c>
      <c r="E242" s="227" t="s">
        <v>1449</v>
      </c>
      <c r="F242" s="228" t="s">
        <v>1450</v>
      </c>
      <c r="G242" s="229" t="s">
        <v>278</v>
      </c>
      <c r="H242" s="230">
        <v>10</v>
      </c>
      <c r="I242" s="231"/>
      <c r="J242" s="232">
        <f>ROUND(I242*H242,2)</f>
        <v>0</v>
      </c>
      <c r="K242" s="228" t="s">
        <v>19</v>
      </c>
      <c r="L242" s="233"/>
      <c r="M242" s="234" t="s">
        <v>19</v>
      </c>
      <c r="N242" s="235" t="s">
        <v>43</v>
      </c>
      <c r="O242" s="82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13" t="s">
        <v>570</v>
      </c>
      <c r="AT242" s="213" t="s">
        <v>461</v>
      </c>
      <c r="AU242" s="213" t="s">
        <v>82</v>
      </c>
      <c r="AY242" s="15" t="s">
        <v>158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5" t="s">
        <v>80</v>
      </c>
      <c r="BK242" s="214">
        <f>ROUND(I242*H242,2)</f>
        <v>0</v>
      </c>
      <c r="BL242" s="15" t="s">
        <v>259</v>
      </c>
      <c r="BM242" s="213" t="s">
        <v>1607</v>
      </c>
    </row>
    <row r="243" s="2" customFormat="1">
      <c r="A243" s="36"/>
      <c r="B243" s="37"/>
      <c r="C243" s="38"/>
      <c r="D243" s="215" t="s">
        <v>168</v>
      </c>
      <c r="E243" s="38"/>
      <c r="F243" s="216" t="s">
        <v>1450</v>
      </c>
      <c r="G243" s="38"/>
      <c r="H243" s="38"/>
      <c r="I243" s="217"/>
      <c r="J243" s="38"/>
      <c r="K243" s="38"/>
      <c r="L243" s="42"/>
      <c r="M243" s="218"/>
      <c r="N243" s="219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168</v>
      </c>
      <c r="AU243" s="15" t="s">
        <v>82</v>
      </c>
    </row>
    <row r="244" s="2" customFormat="1" ht="16.5" customHeight="1">
      <c r="A244" s="36"/>
      <c r="B244" s="37"/>
      <c r="C244" s="202" t="s">
        <v>704</v>
      </c>
      <c r="D244" s="202" t="s">
        <v>161</v>
      </c>
      <c r="E244" s="203" t="s">
        <v>1455</v>
      </c>
      <c r="F244" s="204" t="s">
        <v>1456</v>
      </c>
      <c r="G244" s="205" t="s">
        <v>278</v>
      </c>
      <c r="H244" s="206">
        <v>2</v>
      </c>
      <c r="I244" s="207"/>
      <c r="J244" s="208">
        <f>ROUND(I244*H244,2)</f>
        <v>0</v>
      </c>
      <c r="K244" s="204" t="s">
        <v>165</v>
      </c>
      <c r="L244" s="42"/>
      <c r="M244" s="209" t="s">
        <v>19</v>
      </c>
      <c r="N244" s="210" t="s">
        <v>43</v>
      </c>
      <c r="O244" s="82"/>
      <c r="P244" s="211">
        <f>O244*H244</f>
        <v>0</v>
      </c>
      <c r="Q244" s="211">
        <v>0.020729276500000001</v>
      </c>
      <c r="R244" s="211">
        <f>Q244*H244</f>
        <v>0.041458553000000002</v>
      </c>
      <c r="S244" s="211">
        <v>0</v>
      </c>
      <c r="T244" s="21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3" t="s">
        <v>166</v>
      </c>
      <c r="AT244" s="213" t="s">
        <v>161</v>
      </c>
      <c r="AU244" s="213" t="s">
        <v>82</v>
      </c>
      <c r="AY244" s="15" t="s">
        <v>158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80</v>
      </c>
      <c r="BK244" s="214">
        <f>ROUND(I244*H244,2)</f>
        <v>0</v>
      </c>
      <c r="BL244" s="15" t="s">
        <v>166</v>
      </c>
      <c r="BM244" s="213" t="s">
        <v>1608</v>
      </c>
    </row>
    <row r="245" s="2" customFormat="1">
      <c r="A245" s="36"/>
      <c r="B245" s="37"/>
      <c r="C245" s="38"/>
      <c r="D245" s="215" t="s">
        <v>168</v>
      </c>
      <c r="E245" s="38"/>
      <c r="F245" s="216" t="s">
        <v>1458</v>
      </c>
      <c r="G245" s="38"/>
      <c r="H245" s="38"/>
      <c r="I245" s="217"/>
      <c r="J245" s="38"/>
      <c r="K245" s="38"/>
      <c r="L245" s="42"/>
      <c r="M245" s="218"/>
      <c r="N245" s="21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168</v>
      </c>
      <c r="AU245" s="15" t="s">
        <v>82</v>
      </c>
    </row>
    <row r="246" s="2" customFormat="1">
      <c r="A246" s="36"/>
      <c r="B246" s="37"/>
      <c r="C246" s="38"/>
      <c r="D246" s="220" t="s">
        <v>170</v>
      </c>
      <c r="E246" s="38"/>
      <c r="F246" s="221" t="s">
        <v>1459</v>
      </c>
      <c r="G246" s="38"/>
      <c r="H246" s="38"/>
      <c r="I246" s="217"/>
      <c r="J246" s="38"/>
      <c r="K246" s="38"/>
      <c r="L246" s="42"/>
      <c r="M246" s="218"/>
      <c r="N246" s="219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170</v>
      </c>
      <c r="AU246" s="15" t="s">
        <v>82</v>
      </c>
    </row>
    <row r="247" s="2" customFormat="1" ht="16.5" customHeight="1">
      <c r="A247" s="36"/>
      <c r="B247" s="37"/>
      <c r="C247" s="202" t="s">
        <v>709</v>
      </c>
      <c r="D247" s="202" t="s">
        <v>161</v>
      </c>
      <c r="E247" s="203" t="s">
        <v>1460</v>
      </c>
      <c r="F247" s="204" t="s">
        <v>1461</v>
      </c>
      <c r="G247" s="205" t="s">
        <v>278</v>
      </c>
      <c r="H247" s="206">
        <v>2</v>
      </c>
      <c r="I247" s="207"/>
      <c r="J247" s="208">
        <f>ROUND(I247*H247,2)</f>
        <v>0</v>
      </c>
      <c r="K247" s="204" t="s">
        <v>165</v>
      </c>
      <c r="L247" s="42"/>
      <c r="M247" s="209" t="s">
        <v>19</v>
      </c>
      <c r="N247" s="210" t="s">
        <v>43</v>
      </c>
      <c r="O247" s="82"/>
      <c r="P247" s="211">
        <f>O247*H247</f>
        <v>0</v>
      </c>
      <c r="Q247" s="211">
        <v>0.0510066624</v>
      </c>
      <c r="R247" s="211">
        <f>Q247*H247</f>
        <v>0.1020133248</v>
      </c>
      <c r="S247" s="211">
        <v>0</v>
      </c>
      <c r="T247" s="21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3" t="s">
        <v>166</v>
      </c>
      <c r="AT247" s="213" t="s">
        <v>161</v>
      </c>
      <c r="AU247" s="213" t="s">
        <v>82</v>
      </c>
      <c r="AY247" s="15" t="s">
        <v>158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80</v>
      </c>
      <c r="BK247" s="214">
        <f>ROUND(I247*H247,2)</f>
        <v>0</v>
      </c>
      <c r="BL247" s="15" t="s">
        <v>166</v>
      </c>
      <c r="BM247" s="213" t="s">
        <v>1609</v>
      </c>
    </row>
    <row r="248" s="2" customFormat="1">
      <c r="A248" s="36"/>
      <c r="B248" s="37"/>
      <c r="C248" s="38"/>
      <c r="D248" s="215" t="s">
        <v>168</v>
      </c>
      <c r="E248" s="38"/>
      <c r="F248" s="216" t="s">
        <v>1463</v>
      </c>
      <c r="G248" s="38"/>
      <c r="H248" s="38"/>
      <c r="I248" s="217"/>
      <c r="J248" s="38"/>
      <c r="K248" s="38"/>
      <c r="L248" s="42"/>
      <c r="M248" s="218"/>
      <c r="N248" s="219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168</v>
      </c>
      <c r="AU248" s="15" t="s">
        <v>82</v>
      </c>
    </row>
    <row r="249" s="2" customFormat="1">
      <c r="A249" s="36"/>
      <c r="B249" s="37"/>
      <c r="C249" s="38"/>
      <c r="D249" s="220" t="s">
        <v>170</v>
      </c>
      <c r="E249" s="38"/>
      <c r="F249" s="221" t="s">
        <v>1464</v>
      </c>
      <c r="G249" s="38"/>
      <c r="H249" s="38"/>
      <c r="I249" s="217"/>
      <c r="J249" s="38"/>
      <c r="K249" s="38"/>
      <c r="L249" s="42"/>
      <c r="M249" s="218"/>
      <c r="N249" s="219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170</v>
      </c>
      <c r="AU249" s="15" t="s">
        <v>82</v>
      </c>
    </row>
    <row r="250" s="2" customFormat="1" ht="16.5" customHeight="1">
      <c r="A250" s="36"/>
      <c r="B250" s="37"/>
      <c r="C250" s="202" t="s">
        <v>715</v>
      </c>
      <c r="D250" s="202" t="s">
        <v>161</v>
      </c>
      <c r="E250" s="203" t="s">
        <v>1465</v>
      </c>
      <c r="F250" s="204" t="s">
        <v>1466</v>
      </c>
      <c r="G250" s="205" t="s">
        <v>278</v>
      </c>
      <c r="H250" s="206">
        <v>2</v>
      </c>
      <c r="I250" s="207"/>
      <c r="J250" s="208">
        <f>ROUND(I250*H250,2)</f>
        <v>0</v>
      </c>
      <c r="K250" s="204" t="s">
        <v>165</v>
      </c>
      <c r="L250" s="42"/>
      <c r="M250" s="209" t="s">
        <v>19</v>
      </c>
      <c r="N250" s="210" t="s">
        <v>43</v>
      </c>
      <c r="O250" s="82"/>
      <c r="P250" s="211">
        <f>O250*H250</f>
        <v>0</v>
      </c>
      <c r="Q250" s="211">
        <v>0.0011000000000000001</v>
      </c>
      <c r="R250" s="211">
        <f>Q250*H250</f>
        <v>0.0022000000000000001</v>
      </c>
      <c r="S250" s="211">
        <v>0</v>
      </c>
      <c r="T250" s="21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3" t="s">
        <v>166</v>
      </c>
      <c r="AT250" s="213" t="s">
        <v>161</v>
      </c>
      <c r="AU250" s="213" t="s">
        <v>82</v>
      </c>
      <c r="AY250" s="15" t="s">
        <v>158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80</v>
      </c>
      <c r="BK250" s="214">
        <f>ROUND(I250*H250,2)</f>
        <v>0</v>
      </c>
      <c r="BL250" s="15" t="s">
        <v>166</v>
      </c>
      <c r="BM250" s="213" t="s">
        <v>1610</v>
      </c>
    </row>
    <row r="251" s="2" customFormat="1">
      <c r="A251" s="36"/>
      <c r="B251" s="37"/>
      <c r="C251" s="38"/>
      <c r="D251" s="215" t="s">
        <v>168</v>
      </c>
      <c r="E251" s="38"/>
      <c r="F251" s="216" t="s">
        <v>1466</v>
      </c>
      <c r="G251" s="38"/>
      <c r="H251" s="38"/>
      <c r="I251" s="217"/>
      <c r="J251" s="38"/>
      <c r="K251" s="38"/>
      <c r="L251" s="42"/>
      <c r="M251" s="218"/>
      <c r="N251" s="21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168</v>
      </c>
      <c r="AU251" s="15" t="s">
        <v>82</v>
      </c>
    </row>
    <row r="252" s="2" customFormat="1">
      <c r="A252" s="36"/>
      <c r="B252" s="37"/>
      <c r="C252" s="38"/>
      <c r="D252" s="220" t="s">
        <v>170</v>
      </c>
      <c r="E252" s="38"/>
      <c r="F252" s="221" t="s">
        <v>1468</v>
      </c>
      <c r="G252" s="38"/>
      <c r="H252" s="38"/>
      <c r="I252" s="217"/>
      <c r="J252" s="38"/>
      <c r="K252" s="38"/>
      <c r="L252" s="42"/>
      <c r="M252" s="218"/>
      <c r="N252" s="219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170</v>
      </c>
      <c r="AU252" s="15" t="s">
        <v>82</v>
      </c>
    </row>
    <row r="253" s="2" customFormat="1" ht="16.5" customHeight="1">
      <c r="A253" s="36"/>
      <c r="B253" s="37"/>
      <c r="C253" s="202" t="s">
        <v>721</v>
      </c>
      <c r="D253" s="202" t="s">
        <v>161</v>
      </c>
      <c r="E253" s="203" t="s">
        <v>1469</v>
      </c>
      <c r="F253" s="204" t="s">
        <v>1470</v>
      </c>
      <c r="G253" s="205" t="s">
        <v>278</v>
      </c>
      <c r="H253" s="206">
        <v>266</v>
      </c>
      <c r="I253" s="207"/>
      <c r="J253" s="208">
        <f>ROUND(I253*H253,2)</f>
        <v>0</v>
      </c>
      <c r="K253" s="204" t="s">
        <v>165</v>
      </c>
      <c r="L253" s="42"/>
      <c r="M253" s="209" t="s">
        <v>19</v>
      </c>
      <c r="N253" s="210" t="s">
        <v>43</v>
      </c>
      <c r="O253" s="82"/>
      <c r="P253" s="211">
        <f>O253*H253</f>
        <v>0</v>
      </c>
      <c r="Q253" s="211">
        <v>0.00023913999999999999</v>
      </c>
      <c r="R253" s="211">
        <f>Q253*H253</f>
        <v>0.063611239999999999</v>
      </c>
      <c r="S253" s="211">
        <v>0</v>
      </c>
      <c r="T253" s="212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3" t="s">
        <v>166</v>
      </c>
      <c r="AT253" s="213" t="s">
        <v>161</v>
      </c>
      <c r="AU253" s="213" t="s">
        <v>82</v>
      </c>
      <c r="AY253" s="15" t="s">
        <v>158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80</v>
      </c>
      <c r="BK253" s="214">
        <f>ROUND(I253*H253,2)</f>
        <v>0</v>
      </c>
      <c r="BL253" s="15" t="s">
        <v>166</v>
      </c>
      <c r="BM253" s="213" t="s">
        <v>1611</v>
      </c>
    </row>
    <row r="254" s="2" customFormat="1">
      <c r="A254" s="36"/>
      <c r="B254" s="37"/>
      <c r="C254" s="38"/>
      <c r="D254" s="215" t="s">
        <v>168</v>
      </c>
      <c r="E254" s="38"/>
      <c r="F254" s="216" t="s">
        <v>1472</v>
      </c>
      <c r="G254" s="38"/>
      <c r="H254" s="38"/>
      <c r="I254" s="217"/>
      <c r="J254" s="38"/>
      <c r="K254" s="38"/>
      <c r="L254" s="42"/>
      <c r="M254" s="218"/>
      <c r="N254" s="219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168</v>
      </c>
      <c r="AU254" s="15" t="s">
        <v>82</v>
      </c>
    </row>
    <row r="255" s="2" customFormat="1">
      <c r="A255" s="36"/>
      <c r="B255" s="37"/>
      <c r="C255" s="38"/>
      <c r="D255" s="220" t="s">
        <v>170</v>
      </c>
      <c r="E255" s="38"/>
      <c r="F255" s="221" t="s">
        <v>1473</v>
      </c>
      <c r="G255" s="38"/>
      <c r="H255" s="38"/>
      <c r="I255" s="217"/>
      <c r="J255" s="38"/>
      <c r="K255" s="38"/>
      <c r="L255" s="42"/>
      <c r="M255" s="218"/>
      <c r="N255" s="219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170</v>
      </c>
      <c r="AU255" s="15" t="s">
        <v>82</v>
      </c>
    </row>
    <row r="256" s="2" customFormat="1" ht="16.5" customHeight="1">
      <c r="A256" s="36"/>
      <c r="B256" s="37"/>
      <c r="C256" s="202" t="s">
        <v>729</v>
      </c>
      <c r="D256" s="202" t="s">
        <v>161</v>
      </c>
      <c r="E256" s="203" t="s">
        <v>1474</v>
      </c>
      <c r="F256" s="204" t="s">
        <v>1475</v>
      </c>
      <c r="G256" s="205" t="s">
        <v>278</v>
      </c>
      <c r="H256" s="206">
        <v>10</v>
      </c>
      <c r="I256" s="207"/>
      <c r="J256" s="208">
        <f>ROUND(I256*H256,2)</f>
        <v>0</v>
      </c>
      <c r="K256" s="204" t="s">
        <v>165</v>
      </c>
      <c r="L256" s="42"/>
      <c r="M256" s="209" t="s">
        <v>19</v>
      </c>
      <c r="N256" s="210" t="s">
        <v>43</v>
      </c>
      <c r="O256" s="82"/>
      <c r="P256" s="211">
        <f>O256*H256</f>
        <v>0</v>
      </c>
      <c r="Q256" s="211">
        <v>0</v>
      </c>
      <c r="R256" s="211">
        <f>Q256*H256</f>
        <v>0</v>
      </c>
      <c r="S256" s="211">
        <v>0</v>
      </c>
      <c r="T256" s="21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13" t="s">
        <v>166</v>
      </c>
      <c r="AT256" s="213" t="s">
        <v>161</v>
      </c>
      <c r="AU256" s="213" t="s">
        <v>82</v>
      </c>
      <c r="AY256" s="15" t="s">
        <v>158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5" t="s">
        <v>80</v>
      </c>
      <c r="BK256" s="214">
        <f>ROUND(I256*H256,2)</f>
        <v>0</v>
      </c>
      <c r="BL256" s="15" t="s">
        <v>166</v>
      </c>
      <c r="BM256" s="213" t="s">
        <v>1612</v>
      </c>
    </row>
    <row r="257" s="2" customFormat="1">
      <c r="A257" s="36"/>
      <c r="B257" s="37"/>
      <c r="C257" s="38"/>
      <c r="D257" s="215" t="s">
        <v>168</v>
      </c>
      <c r="E257" s="38"/>
      <c r="F257" s="216" t="s">
        <v>1477</v>
      </c>
      <c r="G257" s="38"/>
      <c r="H257" s="38"/>
      <c r="I257" s="217"/>
      <c r="J257" s="38"/>
      <c r="K257" s="38"/>
      <c r="L257" s="42"/>
      <c r="M257" s="218"/>
      <c r="N257" s="219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168</v>
      </c>
      <c r="AU257" s="15" t="s">
        <v>82</v>
      </c>
    </row>
    <row r="258" s="2" customFormat="1">
      <c r="A258" s="36"/>
      <c r="B258" s="37"/>
      <c r="C258" s="38"/>
      <c r="D258" s="220" t="s">
        <v>170</v>
      </c>
      <c r="E258" s="38"/>
      <c r="F258" s="221" t="s">
        <v>1478</v>
      </c>
      <c r="G258" s="38"/>
      <c r="H258" s="38"/>
      <c r="I258" s="217"/>
      <c r="J258" s="38"/>
      <c r="K258" s="38"/>
      <c r="L258" s="42"/>
      <c r="M258" s="218"/>
      <c r="N258" s="219"/>
      <c r="O258" s="82"/>
      <c r="P258" s="82"/>
      <c r="Q258" s="82"/>
      <c r="R258" s="82"/>
      <c r="S258" s="82"/>
      <c r="T258" s="83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170</v>
      </c>
      <c r="AU258" s="15" t="s">
        <v>82</v>
      </c>
    </row>
    <row r="259" s="2" customFormat="1" ht="16.5" customHeight="1">
      <c r="A259" s="36"/>
      <c r="B259" s="37"/>
      <c r="C259" s="226" t="s">
        <v>735</v>
      </c>
      <c r="D259" s="226" t="s">
        <v>461</v>
      </c>
      <c r="E259" s="227" t="s">
        <v>1479</v>
      </c>
      <c r="F259" s="228" t="s">
        <v>1480</v>
      </c>
      <c r="G259" s="229" t="s">
        <v>278</v>
      </c>
      <c r="H259" s="230">
        <v>10</v>
      </c>
      <c r="I259" s="231"/>
      <c r="J259" s="232">
        <f>ROUND(I259*H259,2)</f>
        <v>0</v>
      </c>
      <c r="K259" s="228" t="s">
        <v>19</v>
      </c>
      <c r="L259" s="233"/>
      <c r="M259" s="234" t="s">
        <v>19</v>
      </c>
      <c r="N259" s="235" t="s">
        <v>43</v>
      </c>
      <c r="O259" s="82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13" t="s">
        <v>570</v>
      </c>
      <c r="AT259" s="213" t="s">
        <v>461</v>
      </c>
      <c r="AU259" s="213" t="s">
        <v>82</v>
      </c>
      <c r="AY259" s="15" t="s">
        <v>158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80</v>
      </c>
      <c r="BK259" s="214">
        <f>ROUND(I259*H259,2)</f>
        <v>0</v>
      </c>
      <c r="BL259" s="15" t="s">
        <v>259</v>
      </c>
      <c r="BM259" s="213" t="s">
        <v>1613</v>
      </c>
    </row>
    <row r="260" s="2" customFormat="1">
      <c r="A260" s="36"/>
      <c r="B260" s="37"/>
      <c r="C260" s="38"/>
      <c r="D260" s="215" t="s">
        <v>168</v>
      </c>
      <c r="E260" s="38"/>
      <c r="F260" s="216" t="s">
        <v>1480</v>
      </c>
      <c r="G260" s="38"/>
      <c r="H260" s="38"/>
      <c r="I260" s="217"/>
      <c r="J260" s="38"/>
      <c r="K260" s="38"/>
      <c r="L260" s="42"/>
      <c r="M260" s="218"/>
      <c r="N260" s="219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168</v>
      </c>
      <c r="AU260" s="15" t="s">
        <v>82</v>
      </c>
    </row>
    <row r="261" s="2" customFormat="1" ht="16.5" customHeight="1">
      <c r="A261" s="36"/>
      <c r="B261" s="37"/>
      <c r="C261" s="202" t="s">
        <v>429</v>
      </c>
      <c r="D261" s="202" t="s">
        <v>161</v>
      </c>
      <c r="E261" s="203" t="s">
        <v>1482</v>
      </c>
      <c r="F261" s="204" t="s">
        <v>1483</v>
      </c>
      <c r="G261" s="205" t="s">
        <v>278</v>
      </c>
      <c r="H261" s="206">
        <v>2</v>
      </c>
      <c r="I261" s="207"/>
      <c r="J261" s="208">
        <f>ROUND(I261*H261,2)</f>
        <v>0</v>
      </c>
      <c r="K261" s="204" t="s">
        <v>165</v>
      </c>
      <c r="L261" s="42"/>
      <c r="M261" s="209" t="s">
        <v>19</v>
      </c>
      <c r="N261" s="210" t="s">
        <v>43</v>
      </c>
      <c r="O261" s="82"/>
      <c r="P261" s="211">
        <f>O261*H261</f>
        <v>0</v>
      </c>
      <c r="Q261" s="211">
        <v>0.0019591399999999998</v>
      </c>
      <c r="R261" s="211">
        <f>Q261*H261</f>
        <v>0.0039182799999999997</v>
      </c>
      <c r="S261" s="211">
        <v>0</v>
      </c>
      <c r="T261" s="212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13" t="s">
        <v>166</v>
      </c>
      <c r="AT261" s="213" t="s">
        <v>161</v>
      </c>
      <c r="AU261" s="213" t="s">
        <v>82</v>
      </c>
      <c r="AY261" s="15" t="s">
        <v>158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5" t="s">
        <v>80</v>
      </c>
      <c r="BK261" s="214">
        <f>ROUND(I261*H261,2)</f>
        <v>0</v>
      </c>
      <c r="BL261" s="15" t="s">
        <v>166</v>
      </c>
      <c r="BM261" s="213" t="s">
        <v>1614</v>
      </c>
    </row>
    <row r="262" s="2" customFormat="1">
      <c r="A262" s="36"/>
      <c r="B262" s="37"/>
      <c r="C262" s="38"/>
      <c r="D262" s="215" t="s">
        <v>168</v>
      </c>
      <c r="E262" s="38"/>
      <c r="F262" s="216" t="s">
        <v>1485</v>
      </c>
      <c r="G262" s="38"/>
      <c r="H262" s="38"/>
      <c r="I262" s="217"/>
      <c r="J262" s="38"/>
      <c r="K262" s="38"/>
      <c r="L262" s="42"/>
      <c r="M262" s="218"/>
      <c r="N262" s="219"/>
      <c r="O262" s="82"/>
      <c r="P262" s="82"/>
      <c r="Q262" s="82"/>
      <c r="R262" s="82"/>
      <c r="S262" s="82"/>
      <c r="T262" s="83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168</v>
      </c>
      <c r="AU262" s="15" t="s">
        <v>82</v>
      </c>
    </row>
    <row r="263" s="2" customFormat="1">
      <c r="A263" s="36"/>
      <c r="B263" s="37"/>
      <c r="C263" s="38"/>
      <c r="D263" s="220" t="s">
        <v>170</v>
      </c>
      <c r="E263" s="38"/>
      <c r="F263" s="221" t="s">
        <v>1486</v>
      </c>
      <c r="G263" s="38"/>
      <c r="H263" s="38"/>
      <c r="I263" s="217"/>
      <c r="J263" s="38"/>
      <c r="K263" s="38"/>
      <c r="L263" s="42"/>
      <c r="M263" s="218"/>
      <c r="N263" s="219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170</v>
      </c>
      <c r="AU263" s="15" t="s">
        <v>82</v>
      </c>
    </row>
    <row r="264" s="2" customFormat="1" ht="16.5" customHeight="1">
      <c r="A264" s="36"/>
      <c r="B264" s="37"/>
      <c r="C264" s="202" t="s">
        <v>746</v>
      </c>
      <c r="D264" s="202" t="s">
        <v>161</v>
      </c>
      <c r="E264" s="203" t="s">
        <v>1487</v>
      </c>
      <c r="F264" s="204" t="s">
        <v>1488</v>
      </c>
      <c r="G264" s="205" t="s">
        <v>278</v>
      </c>
      <c r="H264" s="206">
        <v>2</v>
      </c>
      <c r="I264" s="207"/>
      <c r="J264" s="208">
        <f>ROUND(I264*H264,2)</f>
        <v>0</v>
      </c>
      <c r="K264" s="204" t="s">
        <v>165</v>
      </c>
      <c r="L264" s="42"/>
      <c r="M264" s="209" t="s">
        <v>19</v>
      </c>
      <c r="N264" s="210" t="s">
        <v>43</v>
      </c>
      <c r="O264" s="82"/>
      <c r="P264" s="211">
        <f>O264*H264</f>
        <v>0</v>
      </c>
      <c r="Q264" s="211">
        <v>0.00183914</v>
      </c>
      <c r="R264" s="211">
        <f>Q264*H264</f>
        <v>0.0036782799999999999</v>
      </c>
      <c r="S264" s="211">
        <v>0</v>
      </c>
      <c r="T264" s="212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13" t="s">
        <v>166</v>
      </c>
      <c r="AT264" s="213" t="s">
        <v>161</v>
      </c>
      <c r="AU264" s="213" t="s">
        <v>82</v>
      </c>
      <c r="AY264" s="15" t="s">
        <v>158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5" t="s">
        <v>80</v>
      </c>
      <c r="BK264" s="214">
        <f>ROUND(I264*H264,2)</f>
        <v>0</v>
      </c>
      <c r="BL264" s="15" t="s">
        <v>166</v>
      </c>
      <c r="BM264" s="213" t="s">
        <v>1615</v>
      </c>
    </row>
    <row r="265" s="2" customFormat="1">
      <c r="A265" s="36"/>
      <c r="B265" s="37"/>
      <c r="C265" s="38"/>
      <c r="D265" s="215" t="s">
        <v>168</v>
      </c>
      <c r="E265" s="38"/>
      <c r="F265" s="216" t="s">
        <v>1490</v>
      </c>
      <c r="G265" s="38"/>
      <c r="H265" s="38"/>
      <c r="I265" s="217"/>
      <c r="J265" s="38"/>
      <c r="K265" s="38"/>
      <c r="L265" s="42"/>
      <c r="M265" s="218"/>
      <c r="N265" s="219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168</v>
      </c>
      <c r="AU265" s="15" t="s">
        <v>82</v>
      </c>
    </row>
    <row r="266" s="2" customFormat="1">
      <c r="A266" s="36"/>
      <c r="B266" s="37"/>
      <c r="C266" s="38"/>
      <c r="D266" s="220" t="s">
        <v>170</v>
      </c>
      <c r="E266" s="38"/>
      <c r="F266" s="221" t="s">
        <v>1491</v>
      </c>
      <c r="G266" s="38"/>
      <c r="H266" s="38"/>
      <c r="I266" s="217"/>
      <c r="J266" s="38"/>
      <c r="K266" s="38"/>
      <c r="L266" s="42"/>
      <c r="M266" s="218"/>
      <c r="N266" s="219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170</v>
      </c>
      <c r="AU266" s="15" t="s">
        <v>82</v>
      </c>
    </row>
    <row r="267" s="2" customFormat="1" ht="16.5" customHeight="1">
      <c r="A267" s="36"/>
      <c r="B267" s="37"/>
      <c r="C267" s="202" t="s">
        <v>447</v>
      </c>
      <c r="D267" s="202" t="s">
        <v>161</v>
      </c>
      <c r="E267" s="203" t="s">
        <v>1492</v>
      </c>
      <c r="F267" s="204" t="s">
        <v>1493</v>
      </c>
      <c r="G267" s="205" t="s">
        <v>278</v>
      </c>
      <c r="H267" s="206">
        <v>2</v>
      </c>
      <c r="I267" s="207"/>
      <c r="J267" s="208">
        <f>ROUND(I267*H267,2)</f>
        <v>0</v>
      </c>
      <c r="K267" s="204" t="s">
        <v>165</v>
      </c>
      <c r="L267" s="42"/>
      <c r="M267" s="209" t="s">
        <v>19</v>
      </c>
      <c r="N267" s="210" t="s">
        <v>43</v>
      </c>
      <c r="O267" s="82"/>
      <c r="P267" s="211">
        <f>O267*H267</f>
        <v>0</v>
      </c>
      <c r="Q267" s="211">
        <v>0.0147488363</v>
      </c>
      <c r="R267" s="211">
        <f>Q267*H267</f>
        <v>0.0294976726</v>
      </c>
      <c r="S267" s="211">
        <v>0</v>
      </c>
      <c r="T267" s="212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13" t="s">
        <v>166</v>
      </c>
      <c r="AT267" s="213" t="s">
        <v>161</v>
      </c>
      <c r="AU267" s="213" t="s">
        <v>82</v>
      </c>
      <c r="AY267" s="15" t="s">
        <v>158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5" t="s">
        <v>80</v>
      </c>
      <c r="BK267" s="214">
        <f>ROUND(I267*H267,2)</f>
        <v>0</v>
      </c>
      <c r="BL267" s="15" t="s">
        <v>166</v>
      </c>
      <c r="BM267" s="213" t="s">
        <v>1616</v>
      </c>
    </row>
    <row r="268" s="2" customFormat="1">
      <c r="A268" s="36"/>
      <c r="B268" s="37"/>
      <c r="C268" s="38"/>
      <c r="D268" s="215" t="s">
        <v>168</v>
      </c>
      <c r="E268" s="38"/>
      <c r="F268" s="216" t="s">
        <v>1495</v>
      </c>
      <c r="G268" s="38"/>
      <c r="H268" s="38"/>
      <c r="I268" s="217"/>
      <c r="J268" s="38"/>
      <c r="K268" s="38"/>
      <c r="L268" s="42"/>
      <c r="M268" s="218"/>
      <c r="N268" s="219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168</v>
      </c>
      <c r="AU268" s="15" t="s">
        <v>82</v>
      </c>
    </row>
    <row r="269" s="2" customFormat="1">
      <c r="A269" s="36"/>
      <c r="B269" s="37"/>
      <c r="C269" s="38"/>
      <c r="D269" s="220" t="s">
        <v>170</v>
      </c>
      <c r="E269" s="38"/>
      <c r="F269" s="221" t="s">
        <v>1496</v>
      </c>
      <c r="G269" s="38"/>
      <c r="H269" s="38"/>
      <c r="I269" s="217"/>
      <c r="J269" s="38"/>
      <c r="K269" s="38"/>
      <c r="L269" s="42"/>
      <c r="M269" s="218"/>
      <c r="N269" s="219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170</v>
      </c>
      <c r="AU269" s="15" t="s">
        <v>82</v>
      </c>
    </row>
    <row r="270" s="2" customFormat="1" ht="16.5" customHeight="1">
      <c r="A270" s="36"/>
      <c r="B270" s="37"/>
      <c r="C270" s="202" t="s">
        <v>454</v>
      </c>
      <c r="D270" s="202" t="s">
        <v>161</v>
      </c>
      <c r="E270" s="203" t="s">
        <v>1497</v>
      </c>
      <c r="F270" s="204" t="s">
        <v>1498</v>
      </c>
      <c r="G270" s="205" t="s">
        <v>278</v>
      </c>
      <c r="H270" s="206">
        <v>2</v>
      </c>
      <c r="I270" s="207"/>
      <c r="J270" s="208">
        <f>ROUND(I270*H270,2)</f>
        <v>0</v>
      </c>
      <c r="K270" s="204" t="s">
        <v>165</v>
      </c>
      <c r="L270" s="42"/>
      <c r="M270" s="209" t="s">
        <v>19</v>
      </c>
      <c r="N270" s="210" t="s">
        <v>43</v>
      </c>
      <c r="O270" s="82"/>
      <c r="P270" s="211">
        <f>O270*H270</f>
        <v>0</v>
      </c>
      <c r="Q270" s="211">
        <v>0.00184454</v>
      </c>
      <c r="R270" s="211">
        <f>Q270*H270</f>
        <v>0.00368908</v>
      </c>
      <c r="S270" s="211">
        <v>0</v>
      </c>
      <c r="T270" s="212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13" t="s">
        <v>166</v>
      </c>
      <c r="AT270" s="213" t="s">
        <v>161</v>
      </c>
      <c r="AU270" s="213" t="s">
        <v>82</v>
      </c>
      <c r="AY270" s="15" t="s">
        <v>158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5" t="s">
        <v>80</v>
      </c>
      <c r="BK270" s="214">
        <f>ROUND(I270*H270,2)</f>
        <v>0</v>
      </c>
      <c r="BL270" s="15" t="s">
        <v>166</v>
      </c>
      <c r="BM270" s="213" t="s">
        <v>1617</v>
      </c>
    </row>
    <row r="271" s="2" customFormat="1">
      <c r="A271" s="36"/>
      <c r="B271" s="37"/>
      <c r="C271" s="38"/>
      <c r="D271" s="215" t="s">
        <v>168</v>
      </c>
      <c r="E271" s="38"/>
      <c r="F271" s="216" t="s">
        <v>1500</v>
      </c>
      <c r="G271" s="38"/>
      <c r="H271" s="38"/>
      <c r="I271" s="217"/>
      <c r="J271" s="38"/>
      <c r="K271" s="38"/>
      <c r="L271" s="42"/>
      <c r="M271" s="218"/>
      <c r="N271" s="219"/>
      <c r="O271" s="82"/>
      <c r="P271" s="82"/>
      <c r="Q271" s="82"/>
      <c r="R271" s="82"/>
      <c r="S271" s="82"/>
      <c r="T271" s="83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168</v>
      </c>
      <c r="AU271" s="15" t="s">
        <v>82</v>
      </c>
    </row>
    <row r="272" s="2" customFormat="1">
      <c r="A272" s="36"/>
      <c r="B272" s="37"/>
      <c r="C272" s="38"/>
      <c r="D272" s="220" t="s">
        <v>170</v>
      </c>
      <c r="E272" s="38"/>
      <c r="F272" s="221" t="s">
        <v>1501</v>
      </c>
      <c r="G272" s="38"/>
      <c r="H272" s="38"/>
      <c r="I272" s="217"/>
      <c r="J272" s="38"/>
      <c r="K272" s="38"/>
      <c r="L272" s="42"/>
      <c r="M272" s="218"/>
      <c r="N272" s="219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170</v>
      </c>
      <c r="AU272" s="15" t="s">
        <v>82</v>
      </c>
    </row>
    <row r="273" s="2" customFormat="1" ht="16.5" customHeight="1">
      <c r="A273" s="36"/>
      <c r="B273" s="37"/>
      <c r="C273" s="202" t="s">
        <v>761</v>
      </c>
      <c r="D273" s="202" t="s">
        <v>161</v>
      </c>
      <c r="E273" s="203" t="s">
        <v>1502</v>
      </c>
      <c r="F273" s="204" t="s">
        <v>1503</v>
      </c>
      <c r="G273" s="205" t="s">
        <v>278</v>
      </c>
      <c r="H273" s="206">
        <v>10</v>
      </c>
      <c r="I273" s="207"/>
      <c r="J273" s="208">
        <f>ROUND(I273*H273,2)</f>
        <v>0</v>
      </c>
      <c r="K273" s="204" t="s">
        <v>165</v>
      </c>
      <c r="L273" s="42"/>
      <c r="M273" s="209" t="s">
        <v>19</v>
      </c>
      <c r="N273" s="210" t="s">
        <v>43</v>
      </c>
      <c r="O273" s="82"/>
      <c r="P273" s="211">
        <f>O273*H273</f>
        <v>0</v>
      </c>
      <c r="Q273" s="211">
        <v>0.00014156990000000001</v>
      </c>
      <c r="R273" s="211">
        <f>Q273*H273</f>
        <v>0.0014156990000000001</v>
      </c>
      <c r="S273" s="211">
        <v>0</v>
      </c>
      <c r="T273" s="212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13" t="s">
        <v>166</v>
      </c>
      <c r="AT273" s="213" t="s">
        <v>161</v>
      </c>
      <c r="AU273" s="213" t="s">
        <v>82</v>
      </c>
      <c r="AY273" s="15" t="s">
        <v>158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5" t="s">
        <v>80</v>
      </c>
      <c r="BK273" s="214">
        <f>ROUND(I273*H273,2)</f>
        <v>0</v>
      </c>
      <c r="BL273" s="15" t="s">
        <v>166</v>
      </c>
      <c r="BM273" s="213" t="s">
        <v>1618</v>
      </c>
    </row>
    <row r="274" s="2" customFormat="1">
      <c r="A274" s="36"/>
      <c r="B274" s="37"/>
      <c r="C274" s="38"/>
      <c r="D274" s="215" t="s">
        <v>168</v>
      </c>
      <c r="E274" s="38"/>
      <c r="F274" s="216" t="s">
        <v>1505</v>
      </c>
      <c r="G274" s="38"/>
      <c r="H274" s="38"/>
      <c r="I274" s="217"/>
      <c r="J274" s="38"/>
      <c r="K274" s="38"/>
      <c r="L274" s="42"/>
      <c r="M274" s="218"/>
      <c r="N274" s="219"/>
      <c r="O274" s="82"/>
      <c r="P274" s="82"/>
      <c r="Q274" s="82"/>
      <c r="R274" s="82"/>
      <c r="S274" s="82"/>
      <c r="T274" s="83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168</v>
      </c>
      <c r="AU274" s="15" t="s">
        <v>82</v>
      </c>
    </row>
    <row r="275" s="2" customFormat="1">
      <c r="A275" s="36"/>
      <c r="B275" s="37"/>
      <c r="C275" s="38"/>
      <c r="D275" s="220" t="s">
        <v>170</v>
      </c>
      <c r="E275" s="38"/>
      <c r="F275" s="221" t="s">
        <v>1506</v>
      </c>
      <c r="G275" s="38"/>
      <c r="H275" s="38"/>
      <c r="I275" s="217"/>
      <c r="J275" s="38"/>
      <c r="K275" s="38"/>
      <c r="L275" s="42"/>
      <c r="M275" s="218"/>
      <c r="N275" s="219"/>
      <c r="O275" s="82"/>
      <c r="P275" s="82"/>
      <c r="Q275" s="82"/>
      <c r="R275" s="82"/>
      <c r="S275" s="82"/>
      <c r="T275" s="83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170</v>
      </c>
      <c r="AU275" s="15" t="s">
        <v>82</v>
      </c>
    </row>
    <row r="276" s="2" customFormat="1" ht="16.5" customHeight="1">
      <c r="A276" s="36"/>
      <c r="B276" s="37"/>
      <c r="C276" s="226" t="s">
        <v>767</v>
      </c>
      <c r="D276" s="226" t="s">
        <v>461</v>
      </c>
      <c r="E276" s="227" t="s">
        <v>1507</v>
      </c>
      <c r="F276" s="228" t="s">
        <v>1508</v>
      </c>
      <c r="G276" s="229" t="s">
        <v>278</v>
      </c>
      <c r="H276" s="230">
        <v>10</v>
      </c>
      <c r="I276" s="231"/>
      <c r="J276" s="232">
        <f>ROUND(I276*H276,2)</f>
        <v>0</v>
      </c>
      <c r="K276" s="228" t="s">
        <v>19</v>
      </c>
      <c r="L276" s="233"/>
      <c r="M276" s="234" t="s">
        <v>19</v>
      </c>
      <c r="N276" s="235" t="s">
        <v>43</v>
      </c>
      <c r="O276" s="82"/>
      <c r="P276" s="211">
        <f>O276*H276</f>
        <v>0</v>
      </c>
      <c r="Q276" s="211">
        <v>0</v>
      </c>
      <c r="R276" s="211">
        <f>Q276*H276</f>
        <v>0</v>
      </c>
      <c r="S276" s="211">
        <v>0</v>
      </c>
      <c r="T276" s="212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13" t="s">
        <v>570</v>
      </c>
      <c r="AT276" s="213" t="s">
        <v>461</v>
      </c>
      <c r="AU276" s="213" t="s">
        <v>82</v>
      </c>
      <c r="AY276" s="15" t="s">
        <v>158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5" t="s">
        <v>80</v>
      </c>
      <c r="BK276" s="214">
        <f>ROUND(I276*H276,2)</f>
        <v>0</v>
      </c>
      <c r="BL276" s="15" t="s">
        <v>259</v>
      </c>
      <c r="BM276" s="213" t="s">
        <v>1619</v>
      </c>
    </row>
    <row r="277" s="2" customFormat="1">
      <c r="A277" s="36"/>
      <c r="B277" s="37"/>
      <c r="C277" s="38"/>
      <c r="D277" s="215" t="s">
        <v>168</v>
      </c>
      <c r="E277" s="38"/>
      <c r="F277" s="216" t="s">
        <v>1508</v>
      </c>
      <c r="G277" s="38"/>
      <c r="H277" s="38"/>
      <c r="I277" s="217"/>
      <c r="J277" s="38"/>
      <c r="K277" s="38"/>
      <c r="L277" s="42"/>
      <c r="M277" s="218"/>
      <c r="N277" s="219"/>
      <c r="O277" s="82"/>
      <c r="P277" s="82"/>
      <c r="Q277" s="82"/>
      <c r="R277" s="82"/>
      <c r="S277" s="82"/>
      <c r="T277" s="83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168</v>
      </c>
      <c r="AU277" s="15" t="s">
        <v>82</v>
      </c>
    </row>
    <row r="278" s="2" customFormat="1" ht="16.5" customHeight="1">
      <c r="A278" s="36"/>
      <c r="B278" s="37"/>
      <c r="C278" s="202" t="s">
        <v>772</v>
      </c>
      <c r="D278" s="202" t="s">
        <v>161</v>
      </c>
      <c r="E278" s="203" t="s">
        <v>1510</v>
      </c>
      <c r="F278" s="204" t="s">
        <v>1511</v>
      </c>
      <c r="G278" s="205" t="s">
        <v>308</v>
      </c>
      <c r="H278" s="206">
        <v>2</v>
      </c>
      <c r="I278" s="207"/>
      <c r="J278" s="208">
        <f>ROUND(I278*H278,2)</f>
        <v>0</v>
      </c>
      <c r="K278" s="204" t="s">
        <v>165</v>
      </c>
      <c r="L278" s="42"/>
      <c r="M278" s="209" t="s">
        <v>19</v>
      </c>
      <c r="N278" s="210" t="s">
        <v>43</v>
      </c>
      <c r="O278" s="82"/>
      <c r="P278" s="211">
        <f>O278*H278</f>
        <v>0</v>
      </c>
      <c r="Q278" s="211">
        <v>0.0002375</v>
      </c>
      <c r="R278" s="211">
        <f>Q278*H278</f>
        <v>0.000475</v>
      </c>
      <c r="S278" s="211">
        <v>0</v>
      </c>
      <c r="T278" s="21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13" t="s">
        <v>166</v>
      </c>
      <c r="AT278" s="213" t="s">
        <v>161</v>
      </c>
      <c r="AU278" s="213" t="s">
        <v>82</v>
      </c>
      <c r="AY278" s="15" t="s">
        <v>158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5" t="s">
        <v>80</v>
      </c>
      <c r="BK278" s="214">
        <f>ROUND(I278*H278,2)</f>
        <v>0</v>
      </c>
      <c r="BL278" s="15" t="s">
        <v>166</v>
      </c>
      <c r="BM278" s="213" t="s">
        <v>1620</v>
      </c>
    </row>
    <row r="279" s="2" customFormat="1">
      <c r="A279" s="36"/>
      <c r="B279" s="37"/>
      <c r="C279" s="38"/>
      <c r="D279" s="215" t="s">
        <v>168</v>
      </c>
      <c r="E279" s="38"/>
      <c r="F279" s="216" t="s">
        <v>1513</v>
      </c>
      <c r="G279" s="38"/>
      <c r="H279" s="38"/>
      <c r="I279" s="217"/>
      <c r="J279" s="38"/>
      <c r="K279" s="38"/>
      <c r="L279" s="42"/>
      <c r="M279" s="218"/>
      <c r="N279" s="219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168</v>
      </c>
      <c r="AU279" s="15" t="s">
        <v>82</v>
      </c>
    </row>
    <row r="280" s="2" customFormat="1">
      <c r="A280" s="36"/>
      <c r="B280" s="37"/>
      <c r="C280" s="38"/>
      <c r="D280" s="220" t="s">
        <v>170</v>
      </c>
      <c r="E280" s="38"/>
      <c r="F280" s="221" t="s">
        <v>1514</v>
      </c>
      <c r="G280" s="38"/>
      <c r="H280" s="38"/>
      <c r="I280" s="217"/>
      <c r="J280" s="38"/>
      <c r="K280" s="38"/>
      <c r="L280" s="42"/>
      <c r="M280" s="218"/>
      <c r="N280" s="219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170</v>
      </c>
      <c r="AU280" s="15" t="s">
        <v>82</v>
      </c>
    </row>
    <row r="281" s="2" customFormat="1" ht="16.5" customHeight="1">
      <c r="A281" s="36"/>
      <c r="B281" s="37"/>
      <c r="C281" s="202" t="s">
        <v>778</v>
      </c>
      <c r="D281" s="202" t="s">
        <v>161</v>
      </c>
      <c r="E281" s="203" t="s">
        <v>1515</v>
      </c>
      <c r="F281" s="204" t="s">
        <v>1516</v>
      </c>
      <c r="G281" s="205" t="s">
        <v>308</v>
      </c>
      <c r="H281" s="206">
        <v>2</v>
      </c>
      <c r="I281" s="207"/>
      <c r="J281" s="208">
        <f>ROUND(I281*H281,2)</f>
        <v>0</v>
      </c>
      <c r="K281" s="204" t="s">
        <v>165</v>
      </c>
      <c r="L281" s="42"/>
      <c r="M281" s="209" t="s">
        <v>19</v>
      </c>
      <c r="N281" s="210" t="s">
        <v>43</v>
      </c>
      <c r="O281" s="82"/>
      <c r="P281" s="211">
        <f>O281*H281</f>
        <v>0</v>
      </c>
      <c r="Q281" s="211">
        <v>0.00075000000000000002</v>
      </c>
      <c r="R281" s="211">
        <f>Q281*H281</f>
        <v>0.0015</v>
      </c>
      <c r="S281" s="211">
        <v>0</v>
      </c>
      <c r="T281" s="21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13" t="s">
        <v>166</v>
      </c>
      <c r="AT281" s="213" t="s">
        <v>161</v>
      </c>
      <c r="AU281" s="213" t="s">
        <v>82</v>
      </c>
      <c r="AY281" s="15" t="s">
        <v>158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5" t="s">
        <v>80</v>
      </c>
      <c r="BK281" s="214">
        <f>ROUND(I281*H281,2)</f>
        <v>0</v>
      </c>
      <c r="BL281" s="15" t="s">
        <v>166</v>
      </c>
      <c r="BM281" s="213" t="s">
        <v>1621</v>
      </c>
    </row>
    <row r="282" s="2" customFormat="1">
      <c r="A282" s="36"/>
      <c r="B282" s="37"/>
      <c r="C282" s="38"/>
      <c r="D282" s="215" t="s">
        <v>168</v>
      </c>
      <c r="E282" s="38"/>
      <c r="F282" s="216" t="s">
        <v>1518</v>
      </c>
      <c r="G282" s="38"/>
      <c r="H282" s="38"/>
      <c r="I282" s="217"/>
      <c r="J282" s="38"/>
      <c r="K282" s="38"/>
      <c r="L282" s="42"/>
      <c r="M282" s="218"/>
      <c r="N282" s="219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168</v>
      </c>
      <c r="AU282" s="15" t="s">
        <v>82</v>
      </c>
    </row>
    <row r="283" s="2" customFormat="1">
      <c r="A283" s="36"/>
      <c r="B283" s="37"/>
      <c r="C283" s="38"/>
      <c r="D283" s="220" t="s">
        <v>170</v>
      </c>
      <c r="E283" s="38"/>
      <c r="F283" s="221" t="s">
        <v>1519</v>
      </c>
      <c r="G283" s="38"/>
      <c r="H283" s="38"/>
      <c r="I283" s="217"/>
      <c r="J283" s="38"/>
      <c r="K283" s="38"/>
      <c r="L283" s="42"/>
      <c r="M283" s="218"/>
      <c r="N283" s="219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170</v>
      </c>
      <c r="AU283" s="15" t="s">
        <v>82</v>
      </c>
    </row>
    <row r="284" s="2" customFormat="1" ht="16.5" customHeight="1">
      <c r="A284" s="36"/>
      <c r="B284" s="37"/>
      <c r="C284" s="202" t="s">
        <v>786</v>
      </c>
      <c r="D284" s="202" t="s">
        <v>161</v>
      </c>
      <c r="E284" s="203" t="s">
        <v>1520</v>
      </c>
      <c r="F284" s="204" t="s">
        <v>1521</v>
      </c>
      <c r="G284" s="205" t="s">
        <v>308</v>
      </c>
      <c r="H284" s="206">
        <v>2</v>
      </c>
      <c r="I284" s="207"/>
      <c r="J284" s="208">
        <f>ROUND(I284*H284,2)</f>
        <v>0</v>
      </c>
      <c r="K284" s="204" t="s">
        <v>165</v>
      </c>
      <c r="L284" s="42"/>
      <c r="M284" s="209" t="s">
        <v>19</v>
      </c>
      <c r="N284" s="210" t="s">
        <v>43</v>
      </c>
      <c r="O284" s="82"/>
      <c r="P284" s="211">
        <f>O284*H284</f>
        <v>0</v>
      </c>
      <c r="Q284" s="211">
        <v>0.00027500000000000002</v>
      </c>
      <c r="R284" s="211">
        <f>Q284*H284</f>
        <v>0.00055000000000000003</v>
      </c>
      <c r="S284" s="211">
        <v>0</v>
      </c>
      <c r="T284" s="212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13" t="s">
        <v>166</v>
      </c>
      <c r="AT284" s="213" t="s">
        <v>161</v>
      </c>
      <c r="AU284" s="213" t="s">
        <v>82</v>
      </c>
      <c r="AY284" s="15" t="s">
        <v>158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5" t="s">
        <v>80</v>
      </c>
      <c r="BK284" s="214">
        <f>ROUND(I284*H284,2)</f>
        <v>0</v>
      </c>
      <c r="BL284" s="15" t="s">
        <v>166</v>
      </c>
      <c r="BM284" s="213" t="s">
        <v>1622</v>
      </c>
    </row>
    <row r="285" s="2" customFormat="1">
      <c r="A285" s="36"/>
      <c r="B285" s="37"/>
      <c r="C285" s="38"/>
      <c r="D285" s="215" t="s">
        <v>168</v>
      </c>
      <c r="E285" s="38"/>
      <c r="F285" s="216" t="s">
        <v>1523</v>
      </c>
      <c r="G285" s="38"/>
      <c r="H285" s="38"/>
      <c r="I285" s="217"/>
      <c r="J285" s="38"/>
      <c r="K285" s="38"/>
      <c r="L285" s="42"/>
      <c r="M285" s="218"/>
      <c r="N285" s="219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168</v>
      </c>
      <c r="AU285" s="15" t="s">
        <v>82</v>
      </c>
    </row>
    <row r="286" s="2" customFormat="1">
      <c r="A286" s="36"/>
      <c r="B286" s="37"/>
      <c r="C286" s="38"/>
      <c r="D286" s="220" t="s">
        <v>170</v>
      </c>
      <c r="E286" s="38"/>
      <c r="F286" s="221" t="s">
        <v>1524</v>
      </c>
      <c r="G286" s="38"/>
      <c r="H286" s="38"/>
      <c r="I286" s="217"/>
      <c r="J286" s="38"/>
      <c r="K286" s="38"/>
      <c r="L286" s="42"/>
      <c r="M286" s="218"/>
      <c r="N286" s="219"/>
      <c r="O286" s="82"/>
      <c r="P286" s="82"/>
      <c r="Q286" s="82"/>
      <c r="R286" s="82"/>
      <c r="S286" s="82"/>
      <c r="T286" s="83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170</v>
      </c>
      <c r="AU286" s="15" t="s">
        <v>82</v>
      </c>
    </row>
    <row r="287" s="2" customFormat="1" ht="16.5" customHeight="1">
      <c r="A287" s="36"/>
      <c r="B287" s="37"/>
      <c r="C287" s="202" t="s">
        <v>792</v>
      </c>
      <c r="D287" s="202" t="s">
        <v>161</v>
      </c>
      <c r="E287" s="203" t="s">
        <v>1525</v>
      </c>
      <c r="F287" s="204" t="s">
        <v>1526</v>
      </c>
      <c r="G287" s="205" t="s">
        <v>308</v>
      </c>
      <c r="H287" s="206">
        <v>12</v>
      </c>
      <c r="I287" s="207"/>
      <c r="J287" s="208">
        <f>ROUND(I287*H287,2)</f>
        <v>0</v>
      </c>
      <c r="K287" s="204" t="s">
        <v>165</v>
      </c>
      <c r="L287" s="42"/>
      <c r="M287" s="209" t="s">
        <v>19</v>
      </c>
      <c r="N287" s="210" t="s">
        <v>43</v>
      </c>
      <c r="O287" s="82"/>
      <c r="P287" s="211">
        <f>O287*H287</f>
        <v>0</v>
      </c>
      <c r="Q287" s="211">
        <v>0.00031</v>
      </c>
      <c r="R287" s="211">
        <f>Q287*H287</f>
        <v>0.0037200000000000002</v>
      </c>
      <c r="S287" s="211">
        <v>0</v>
      </c>
      <c r="T287" s="21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13" t="s">
        <v>166</v>
      </c>
      <c r="AT287" s="213" t="s">
        <v>161</v>
      </c>
      <c r="AU287" s="213" t="s">
        <v>82</v>
      </c>
      <c r="AY287" s="15" t="s">
        <v>158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5" t="s">
        <v>80</v>
      </c>
      <c r="BK287" s="214">
        <f>ROUND(I287*H287,2)</f>
        <v>0</v>
      </c>
      <c r="BL287" s="15" t="s">
        <v>166</v>
      </c>
      <c r="BM287" s="213" t="s">
        <v>1623</v>
      </c>
    </row>
    <row r="288" s="2" customFormat="1">
      <c r="A288" s="36"/>
      <c r="B288" s="37"/>
      <c r="C288" s="38"/>
      <c r="D288" s="215" t="s">
        <v>168</v>
      </c>
      <c r="E288" s="38"/>
      <c r="F288" s="216" t="s">
        <v>1526</v>
      </c>
      <c r="G288" s="38"/>
      <c r="H288" s="38"/>
      <c r="I288" s="217"/>
      <c r="J288" s="38"/>
      <c r="K288" s="38"/>
      <c r="L288" s="42"/>
      <c r="M288" s="218"/>
      <c r="N288" s="219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168</v>
      </c>
      <c r="AU288" s="15" t="s">
        <v>82</v>
      </c>
    </row>
    <row r="289" s="2" customFormat="1">
      <c r="A289" s="36"/>
      <c r="B289" s="37"/>
      <c r="C289" s="38"/>
      <c r="D289" s="220" t="s">
        <v>170</v>
      </c>
      <c r="E289" s="38"/>
      <c r="F289" s="221" t="s">
        <v>1528</v>
      </c>
      <c r="G289" s="38"/>
      <c r="H289" s="38"/>
      <c r="I289" s="217"/>
      <c r="J289" s="38"/>
      <c r="K289" s="38"/>
      <c r="L289" s="42"/>
      <c r="M289" s="218"/>
      <c r="N289" s="219"/>
      <c r="O289" s="82"/>
      <c r="P289" s="82"/>
      <c r="Q289" s="82"/>
      <c r="R289" s="82"/>
      <c r="S289" s="82"/>
      <c r="T289" s="83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170</v>
      </c>
      <c r="AU289" s="15" t="s">
        <v>82</v>
      </c>
    </row>
    <row r="290" s="2" customFormat="1" ht="16.5" customHeight="1">
      <c r="A290" s="36"/>
      <c r="B290" s="37"/>
      <c r="C290" s="226" t="s">
        <v>797</v>
      </c>
      <c r="D290" s="226" t="s">
        <v>461</v>
      </c>
      <c r="E290" s="227" t="s">
        <v>1529</v>
      </c>
      <c r="F290" s="228" t="s">
        <v>1530</v>
      </c>
      <c r="G290" s="229" t="s">
        <v>278</v>
      </c>
      <c r="H290" s="230">
        <v>2</v>
      </c>
      <c r="I290" s="231"/>
      <c r="J290" s="232">
        <f>ROUND(I290*H290,2)</f>
        <v>0</v>
      </c>
      <c r="K290" s="228" t="s">
        <v>19</v>
      </c>
      <c r="L290" s="233"/>
      <c r="M290" s="234" t="s">
        <v>19</v>
      </c>
      <c r="N290" s="235" t="s">
        <v>43</v>
      </c>
      <c r="O290" s="82"/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13" t="s">
        <v>570</v>
      </c>
      <c r="AT290" s="213" t="s">
        <v>461</v>
      </c>
      <c r="AU290" s="213" t="s">
        <v>82</v>
      </c>
      <c r="AY290" s="15" t="s">
        <v>158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5" t="s">
        <v>80</v>
      </c>
      <c r="BK290" s="214">
        <f>ROUND(I290*H290,2)</f>
        <v>0</v>
      </c>
      <c r="BL290" s="15" t="s">
        <v>259</v>
      </c>
      <c r="BM290" s="213" t="s">
        <v>1624</v>
      </c>
    </row>
    <row r="291" s="2" customFormat="1">
      <c r="A291" s="36"/>
      <c r="B291" s="37"/>
      <c r="C291" s="38"/>
      <c r="D291" s="215" t="s">
        <v>168</v>
      </c>
      <c r="E291" s="38"/>
      <c r="F291" s="216" t="s">
        <v>1530</v>
      </c>
      <c r="G291" s="38"/>
      <c r="H291" s="38"/>
      <c r="I291" s="217"/>
      <c r="J291" s="38"/>
      <c r="K291" s="38"/>
      <c r="L291" s="42"/>
      <c r="M291" s="218"/>
      <c r="N291" s="219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168</v>
      </c>
      <c r="AU291" s="15" t="s">
        <v>82</v>
      </c>
    </row>
    <row r="292" s="2" customFormat="1" ht="16.5" customHeight="1">
      <c r="A292" s="36"/>
      <c r="B292" s="37"/>
      <c r="C292" s="202" t="s">
        <v>803</v>
      </c>
      <c r="D292" s="202" t="s">
        <v>161</v>
      </c>
      <c r="E292" s="203" t="s">
        <v>283</v>
      </c>
      <c r="F292" s="204" t="s">
        <v>284</v>
      </c>
      <c r="G292" s="205" t="s">
        <v>278</v>
      </c>
      <c r="H292" s="206">
        <v>2</v>
      </c>
      <c r="I292" s="207"/>
      <c r="J292" s="208">
        <f>ROUND(I292*H292,2)</f>
        <v>0</v>
      </c>
      <c r="K292" s="204" t="s">
        <v>165</v>
      </c>
      <c r="L292" s="42"/>
      <c r="M292" s="209" t="s">
        <v>19</v>
      </c>
      <c r="N292" s="210" t="s">
        <v>43</v>
      </c>
      <c r="O292" s="82"/>
      <c r="P292" s="211">
        <f>O292*H292</f>
        <v>0</v>
      </c>
      <c r="Q292" s="211">
        <v>0</v>
      </c>
      <c r="R292" s="211">
        <f>Q292*H292</f>
        <v>0</v>
      </c>
      <c r="S292" s="211">
        <v>0.019460000000000002</v>
      </c>
      <c r="T292" s="212">
        <f>S292*H292</f>
        <v>0.038920000000000003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13" t="s">
        <v>166</v>
      </c>
      <c r="AT292" s="213" t="s">
        <v>161</v>
      </c>
      <c r="AU292" s="213" t="s">
        <v>82</v>
      </c>
      <c r="AY292" s="15" t="s">
        <v>158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5" t="s">
        <v>80</v>
      </c>
      <c r="BK292" s="214">
        <f>ROUND(I292*H292,2)</f>
        <v>0</v>
      </c>
      <c r="BL292" s="15" t="s">
        <v>166</v>
      </c>
      <c r="BM292" s="213" t="s">
        <v>1625</v>
      </c>
    </row>
    <row r="293" s="2" customFormat="1">
      <c r="A293" s="36"/>
      <c r="B293" s="37"/>
      <c r="C293" s="38"/>
      <c r="D293" s="215" t="s">
        <v>168</v>
      </c>
      <c r="E293" s="38"/>
      <c r="F293" s="216" t="s">
        <v>286</v>
      </c>
      <c r="G293" s="38"/>
      <c r="H293" s="38"/>
      <c r="I293" s="217"/>
      <c r="J293" s="38"/>
      <c r="K293" s="38"/>
      <c r="L293" s="42"/>
      <c r="M293" s="218"/>
      <c r="N293" s="219"/>
      <c r="O293" s="82"/>
      <c r="P293" s="82"/>
      <c r="Q293" s="82"/>
      <c r="R293" s="82"/>
      <c r="S293" s="82"/>
      <c r="T293" s="83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168</v>
      </c>
      <c r="AU293" s="15" t="s">
        <v>82</v>
      </c>
    </row>
    <row r="294" s="2" customFormat="1">
      <c r="A294" s="36"/>
      <c r="B294" s="37"/>
      <c r="C294" s="38"/>
      <c r="D294" s="220" t="s">
        <v>170</v>
      </c>
      <c r="E294" s="38"/>
      <c r="F294" s="221" t="s">
        <v>287</v>
      </c>
      <c r="G294" s="38"/>
      <c r="H294" s="38"/>
      <c r="I294" s="217"/>
      <c r="J294" s="38"/>
      <c r="K294" s="38"/>
      <c r="L294" s="42"/>
      <c r="M294" s="218"/>
      <c r="N294" s="219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170</v>
      </c>
      <c r="AU294" s="15" t="s">
        <v>82</v>
      </c>
    </row>
    <row r="295" s="2" customFormat="1" ht="16.5" customHeight="1">
      <c r="A295" s="36"/>
      <c r="B295" s="37"/>
      <c r="C295" s="202" t="s">
        <v>805</v>
      </c>
      <c r="D295" s="202" t="s">
        <v>161</v>
      </c>
      <c r="E295" s="203" t="s">
        <v>300</v>
      </c>
      <c r="F295" s="204" t="s">
        <v>301</v>
      </c>
      <c r="G295" s="205" t="s">
        <v>278</v>
      </c>
      <c r="H295" s="206">
        <v>2</v>
      </c>
      <c r="I295" s="207"/>
      <c r="J295" s="208">
        <f>ROUND(I295*H295,2)</f>
        <v>0</v>
      </c>
      <c r="K295" s="204" t="s">
        <v>165</v>
      </c>
      <c r="L295" s="42"/>
      <c r="M295" s="209" t="s">
        <v>19</v>
      </c>
      <c r="N295" s="210" t="s">
        <v>43</v>
      </c>
      <c r="O295" s="82"/>
      <c r="P295" s="211">
        <f>O295*H295</f>
        <v>0</v>
      </c>
      <c r="Q295" s="211">
        <v>0</v>
      </c>
      <c r="R295" s="211">
        <f>Q295*H295</f>
        <v>0</v>
      </c>
      <c r="S295" s="211">
        <v>0.00085999999999999998</v>
      </c>
      <c r="T295" s="212">
        <f>S295*H295</f>
        <v>0.00172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13" t="s">
        <v>166</v>
      </c>
      <c r="AT295" s="213" t="s">
        <v>161</v>
      </c>
      <c r="AU295" s="213" t="s">
        <v>82</v>
      </c>
      <c r="AY295" s="15" t="s">
        <v>158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5" t="s">
        <v>80</v>
      </c>
      <c r="BK295" s="214">
        <f>ROUND(I295*H295,2)</f>
        <v>0</v>
      </c>
      <c r="BL295" s="15" t="s">
        <v>166</v>
      </c>
      <c r="BM295" s="213" t="s">
        <v>1626</v>
      </c>
    </row>
    <row r="296" s="2" customFormat="1">
      <c r="A296" s="36"/>
      <c r="B296" s="37"/>
      <c r="C296" s="38"/>
      <c r="D296" s="215" t="s">
        <v>168</v>
      </c>
      <c r="E296" s="38"/>
      <c r="F296" s="216" t="s">
        <v>303</v>
      </c>
      <c r="G296" s="38"/>
      <c r="H296" s="38"/>
      <c r="I296" s="217"/>
      <c r="J296" s="38"/>
      <c r="K296" s="38"/>
      <c r="L296" s="42"/>
      <c r="M296" s="218"/>
      <c r="N296" s="219"/>
      <c r="O296" s="82"/>
      <c r="P296" s="82"/>
      <c r="Q296" s="82"/>
      <c r="R296" s="82"/>
      <c r="S296" s="82"/>
      <c r="T296" s="83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168</v>
      </c>
      <c r="AU296" s="15" t="s">
        <v>82</v>
      </c>
    </row>
    <row r="297" s="2" customFormat="1">
      <c r="A297" s="36"/>
      <c r="B297" s="37"/>
      <c r="C297" s="38"/>
      <c r="D297" s="220" t="s">
        <v>170</v>
      </c>
      <c r="E297" s="38"/>
      <c r="F297" s="221" t="s">
        <v>304</v>
      </c>
      <c r="G297" s="38"/>
      <c r="H297" s="38"/>
      <c r="I297" s="217"/>
      <c r="J297" s="38"/>
      <c r="K297" s="38"/>
      <c r="L297" s="42"/>
      <c r="M297" s="218"/>
      <c r="N297" s="219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170</v>
      </c>
      <c r="AU297" s="15" t="s">
        <v>82</v>
      </c>
    </row>
    <row r="298" s="2" customFormat="1" ht="16.5" customHeight="1">
      <c r="A298" s="36"/>
      <c r="B298" s="37"/>
      <c r="C298" s="202" t="s">
        <v>811</v>
      </c>
      <c r="D298" s="202" t="s">
        <v>161</v>
      </c>
      <c r="E298" s="203" t="s">
        <v>1534</v>
      </c>
      <c r="F298" s="204" t="s">
        <v>1535</v>
      </c>
      <c r="G298" s="205" t="s">
        <v>1304</v>
      </c>
      <c r="H298" s="236"/>
      <c r="I298" s="207"/>
      <c r="J298" s="208">
        <f>ROUND(I298*H298,2)</f>
        <v>0</v>
      </c>
      <c r="K298" s="204" t="s">
        <v>165</v>
      </c>
      <c r="L298" s="42"/>
      <c r="M298" s="209" t="s">
        <v>19</v>
      </c>
      <c r="N298" s="210" t="s">
        <v>43</v>
      </c>
      <c r="O298" s="82"/>
      <c r="P298" s="211">
        <f>O298*H298</f>
        <v>0</v>
      </c>
      <c r="Q298" s="211">
        <v>0</v>
      </c>
      <c r="R298" s="211">
        <f>Q298*H298</f>
        <v>0</v>
      </c>
      <c r="S298" s="211">
        <v>0</v>
      </c>
      <c r="T298" s="21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13" t="s">
        <v>166</v>
      </c>
      <c r="AT298" s="213" t="s">
        <v>161</v>
      </c>
      <c r="AU298" s="213" t="s">
        <v>82</v>
      </c>
      <c r="AY298" s="15" t="s">
        <v>158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5" t="s">
        <v>80</v>
      </c>
      <c r="BK298" s="214">
        <f>ROUND(I298*H298,2)</f>
        <v>0</v>
      </c>
      <c r="BL298" s="15" t="s">
        <v>166</v>
      </c>
      <c r="BM298" s="213" t="s">
        <v>1627</v>
      </c>
    </row>
    <row r="299" s="2" customFormat="1">
      <c r="A299" s="36"/>
      <c r="B299" s="37"/>
      <c r="C299" s="38"/>
      <c r="D299" s="215" t="s">
        <v>168</v>
      </c>
      <c r="E299" s="38"/>
      <c r="F299" s="216" t="s">
        <v>1537</v>
      </c>
      <c r="G299" s="38"/>
      <c r="H299" s="38"/>
      <c r="I299" s="217"/>
      <c r="J299" s="38"/>
      <c r="K299" s="38"/>
      <c r="L299" s="42"/>
      <c r="M299" s="218"/>
      <c r="N299" s="219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168</v>
      </c>
      <c r="AU299" s="15" t="s">
        <v>82</v>
      </c>
    </row>
    <row r="300" s="2" customFormat="1">
      <c r="A300" s="36"/>
      <c r="B300" s="37"/>
      <c r="C300" s="38"/>
      <c r="D300" s="220" t="s">
        <v>170</v>
      </c>
      <c r="E300" s="38"/>
      <c r="F300" s="221" t="s">
        <v>1538</v>
      </c>
      <c r="G300" s="38"/>
      <c r="H300" s="38"/>
      <c r="I300" s="217"/>
      <c r="J300" s="38"/>
      <c r="K300" s="38"/>
      <c r="L300" s="42"/>
      <c r="M300" s="218"/>
      <c r="N300" s="219"/>
      <c r="O300" s="82"/>
      <c r="P300" s="82"/>
      <c r="Q300" s="82"/>
      <c r="R300" s="82"/>
      <c r="S300" s="82"/>
      <c r="T300" s="83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170</v>
      </c>
      <c r="AU300" s="15" t="s">
        <v>82</v>
      </c>
    </row>
    <row r="301" s="12" customFormat="1" ht="22.8" customHeight="1">
      <c r="A301" s="12"/>
      <c r="B301" s="186"/>
      <c r="C301" s="187"/>
      <c r="D301" s="188" t="s">
        <v>71</v>
      </c>
      <c r="E301" s="200" t="s">
        <v>1539</v>
      </c>
      <c r="F301" s="200" t="s">
        <v>1540</v>
      </c>
      <c r="G301" s="187"/>
      <c r="H301" s="187"/>
      <c r="I301" s="190"/>
      <c r="J301" s="201">
        <f>BK301</f>
        <v>0</v>
      </c>
      <c r="K301" s="187"/>
      <c r="L301" s="192"/>
      <c r="M301" s="193"/>
      <c r="N301" s="194"/>
      <c r="O301" s="194"/>
      <c r="P301" s="195">
        <f>SUM(P302:P310)</f>
        <v>0</v>
      </c>
      <c r="Q301" s="194"/>
      <c r="R301" s="195">
        <f>SUM(R302:R310)</f>
        <v>0.0080599999999999995</v>
      </c>
      <c r="S301" s="194"/>
      <c r="T301" s="196">
        <f>SUM(T302:T310)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7" t="s">
        <v>80</v>
      </c>
      <c r="AT301" s="198" t="s">
        <v>71</v>
      </c>
      <c r="AU301" s="198" t="s">
        <v>80</v>
      </c>
      <c r="AY301" s="197" t="s">
        <v>158</v>
      </c>
      <c r="BK301" s="199">
        <f>SUM(BK302:BK310)</f>
        <v>0</v>
      </c>
    </row>
    <row r="302" s="2" customFormat="1" ht="24.15" customHeight="1">
      <c r="A302" s="36"/>
      <c r="B302" s="37"/>
      <c r="C302" s="202" t="s">
        <v>817</v>
      </c>
      <c r="D302" s="202" t="s">
        <v>161</v>
      </c>
      <c r="E302" s="203" t="s">
        <v>1541</v>
      </c>
      <c r="F302" s="204" t="s">
        <v>1542</v>
      </c>
      <c r="G302" s="205" t="s">
        <v>308</v>
      </c>
      <c r="H302" s="206">
        <v>5</v>
      </c>
      <c r="I302" s="207"/>
      <c r="J302" s="208">
        <f>ROUND(I302*H302,2)</f>
        <v>0</v>
      </c>
      <c r="K302" s="204" t="s">
        <v>165</v>
      </c>
      <c r="L302" s="42"/>
      <c r="M302" s="209" t="s">
        <v>19</v>
      </c>
      <c r="N302" s="210" t="s">
        <v>43</v>
      </c>
      <c r="O302" s="82"/>
      <c r="P302" s="211">
        <f>O302*H302</f>
        <v>0</v>
      </c>
      <c r="Q302" s="211">
        <v>0.00069999999999999999</v>
      </c>
      <c r="R302" s="211">
        <f>Q302*H302</f>
        <v>0.0035000000000000001</v>
      </c>
      <c r="S302" s="211">
        <v>0</v>
      </c>
      <c r="T302" s="212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13" t="s">
        <v>259</v>
      </c>
      <c r="AT302" s="213" t="s">
        <v>161</v>
      </c>
      <c r="AU302" s="213" t="s">
        <v>82</v>
      </c>
      <c r="AY302" s="15" t="s">
        <v>158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5" t="s">
        <v>80</v>
      </c>
      <c r="BK302" s="214">
        <f>ROUND(I302*H302,2)</f>
        <v>0</v>
      </c>
      <c r="BL302" s="15" t="s">
        <v>259</v>
      </c>
      <c r="BM302" s="213" t="s">
        <v>1628</v>
      </c>
    </row>
    <row r="303" s="2" customFormat="1">
      <c r="A303" s="36"/>
      <c r="B303" s="37"/>
      <c r="C303" s="38"/>
      <c r="D303" s="215" t="s">
        <v>168</v>
      </c>
      <c r="E303" s="38"/>
      <c r="F303" s="216" t="s">
        <v>1544</v>
      </c>
      <c r="G303" s="38"/>
      <c r="H303" s="38"/>
      <c r="I303" s="217"/>
      <c r="J303" s="38"/>
      <c r="K303" s="38"/>
      <c r="L303" s="42"/>
      <c r="M303" s="218"/>
      <c r="N303" s="219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168</v>
      </c>
      <c r="AU303" s="15" t="s">
        <v>82</v>
      </c>
    </row>
    <row r="304" s="2" customFormat="1">
      <c r="A304" s="36"/>
      <c r="B304" s="37"/>
      <c r="C304" s="38"/>
      <c r="D304" s="220" t="s">
        <v>170</v>
      </c>
      <c r="E304" s="38"/>
      <c r="F304" s="221" t="s">
        <v>1545</v>
      </c>
      <c r="G304" s="38"/>
      <c r="H304" s="38"/>
      <c r="I304" s="217"/>
      <c r="J304" s="38"/>
      <c r="K304" s="38"/>
      <c r="L304" s="42"/>
      <c r="M304" s="218"/>
      <c r="N304" s="219"/>
      <c r="O304" s="82"/>
      <c r="P304" s="82"/>
      <c r="Q304" s="82"/>
      <c r="R304" s="82"/>
      <c r="S304" s="82"/>
      <c r="T304" s="83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170</v>
      </c>
      <c r="AU304" s="15" t="s">
        <v>82</v>
      </c>
    </row>
    <row r="305" s="2" customFormat="1" ht="24.15" customHeight="1">
      <c r="A305" s="36"/>
      <c r="B305" s="37"/>
      <c r="C305" s="202" t="s">
        <v>823</v>
      </c>
      <c r="D305" s="202" t="s">
        <v>161</v>
      </c>
      <c r="E305" s="203" t="s">
        <v>1546</v>
      </c>
      <c r="F305" s="204" t="s">
        <v>1547</v>
      </c>
      <c r="G305" s="205" t="s">
        <v>308</v>
      </c>
      <c r="H305" s="206">
        <v>4</v>
      </c>
      <c r="I305" s="207"/>
      <c r="J305" s="208">
        <f>ROUND(I305*H305,2)</f>
        <v>0</v>
      </c>
      <c r="K305" s="204" t="s">
        <v>165</v>
      </c>
      <c r="L305" s="42"/>
      <c r="M305" s="209" t="s">
        <v>19</v>
      </c>
      <c r="N305" s="210" t="s">
        <v>43</v>
      </c>
      <c r="O305" s="82"/>
      <c r="P305" s="211">
        <f>O305*H305</f>
        <v>0</v>
      </c>
      <c r="Q305" s="211">
        <v>0.00114</v>
      </c>
      <c r="R305" s="211">
        <f>Q305*H305</f>
        <v>0.0045599999999999998</v>
      </c>
      <c r="S305" s="211">
        <v>0</v>
      </c>
      <c r="T305" s="212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13" t="s">
        <v>259</v>
      </c>
      <c r="AT305" s="213" t="s">
        <v>161</v>
      </c>
      <c r="AU305" s="213" t="s">
        <v>82</v>
      </c>
      <c r="AY305" s="15" t="s">
        <v>158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5" t="s">
        <v>80</v>
      </c>
      <c r="BK305" s="214">
        <f>ROUND(I305*H305,2)</f>
        <v>0</v>
      </c>
      <c r="BL305" s="15" t="s">
        <v>259</v>
      </c>
      <c r="BM305" s="213" t="s">
        <v>1629</v>
      </c>
    </row>
    <row r="306" s="2" customFormat="1">
      <c r="A306" s="36"/>
      <c r="B306" s="37"/>
      <c r="C306" s="38"/>
      <c r="D306" s="215" t="s">
        <v>168</v>
      </c>
      <c r="E306" s="38"/>
      <c r="F306" s="216" t="s">
        <v>1549</v>
      </c>
      <c r="G306" s="38"/>
      <c r="H306" s="38"/>
      <c r="I306" s="217"/>
      <c r="J306" s="38"/>
      <c r="K306" s="38"/>
      <c r="L306" s="42"/>
      <c r="M306" s="218"/>
      <c r="N306" s="219"/>
      <c r="O306" s="82"/>
      <c r="P306" s="82"/>
      <c r="Q306" s="82"/>
      <c r="R306" s="82"/>
      <c r="S306" s="82"/>
      <c r="T306" s="83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168</v>
      </c>
      <c r="AU306" s="15" t="s">
        <v>82</v>
      </c>
    </row>
    <row r="307" s="2" customFormat="1">
      <c r="A307" s="36"/>
      <c r="B307" s="37"/>
      <c r="C307" s="38"/>
      <c r="D307" s="220" t="s">
        <v>170</v>
      </c>
      <c r="E307" s="38"/>
      <c r="F307" s="221" t="s">
        <v>1550</v>
      </c>
      <c r="G307" s="38"/>
      <c r="H307" s="38"/>
      <c r="I307" s="217"/>
      <c r="J307" s="38"/>
      <c r="K307" s="38"/>
      <c r="L307" s="42"/>
      <c r="M307" s="218"/>
      <c r="N307" s="219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170</v>
      </c>
      <c r="AU307" s="15" t="s">
        <v>82</v>
      </c>
    </row>
    <row r="308" s="2" customFormat="1" ht="16.5" customHeight="1">
      <c r="A308" s="36"/>
      <c r="B308" s="37"/>
      <c r="C308" s="202" t="s">
        <v>488</v>
      </c>
      <c r="D308" s="202" t="s">
        <v>161</v>
      </c>
      <c r="E308" s="203" t="s">
        <v>1534</v>
      </c>
      <c r="F308" s="204" t="s">
        <v>1535</v>
      </c>
      <c r="G308" s="205" t="s">
        <v>1304</v>
      </c>
      <c r="H308" s="236"/>
      <c r="I308" s="207"/>
      <c r="J308" s="208">
        <f>ROUND(I308*H308,2)</f>
        <v>0</v>
      </c>
      <c r="K308" s="204" t="s">
        <v>165</v>
      </c>
      <c r="L308" s="42"/>
      <c r="M308" s="209" t="s">
        <v>19</v>
      </c>
      <c r="N308" s="210" t="s">
        <v>43</v>
      </c>
      <c r="O308" s="82"/>
      <c r="P308" s="211">
        <f>O308*H308</f>
        <v>0</v>
      </c>
      <c r="Q308" s="211">
        <v>0</v>
      </c>
      <c r="R308" s="211">
        <f>Q308*H308</f>
        <v>0</v>
      </c>
      <c r="S308" s="211">
        <v>0</v>
      </c>
      <c r="T308" s="212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13" t="s">
        <v>259</v>
      </c>
      <c r="AT308" s="213" t="s">
        <v>161</v>
      </c>
      <c r="AU308" s="213" t="s">
        <v>82</v>
      </c>
      <c r="AY308" s="15" t="s">
        <v>158</v>
      </c>
      <c r="BE308" s="214">
        <f>IF(N308="základní",J308,0)</f>
        <v>0</v>
      </c>
      <c r="BF308" s="214">
        <f>IF(N308="snížená",J308,0)</f>
        <v>0</v>
      </c>
      <c r="BG308" s="214">
        <f>IF(N308="zákl. přenesená",J308,0)</f>
        <v>0</v>
      </c>
      <c r="BH308" s="214">
        <f>IF(N308="sníž. přenesená",J308,0)</f>
        <v>0</v>
      </c>
      <c r="BI308" s="214">
        <f>IF(N308="nulová",J308,0)</f>
        <v>0</v>
      </c>
      <c r="BJ308" s="15" t="s">
        <v>80</v>
      </c>
      <c r="BK308" s="214">
        <f>ROUND(I308*H308,2)</f>
        <v>0</v>
      </c>
      <c r="BL308" s="15" t="s">
        <v>259</v>
      </c>
      <c r="BM308" s="213" t="s">
        <v>1630</v>
      </c>
    </row>
    <row r="309" s="2" customFormat="1">
      <c r="A309" s="36"/>
      <c r="B309" s="37"/>
      <c r="C309" s="38"/>
      <c r="D309" s="215" t="s">
        <v>168</v>
      </c>
      <c r="E309" s="38"/>
      <c r="F309" s="216" t="s">
        <v>1537</v>
      </c>
      <c r="G309" s="38"/>
      <c r="H309" s="38"/>
      <c r="I309" s="217"/>
      <c r="J309" s="38"/>
      <c r="K309" s="38"/>
      <c r="L309" s="42"/>
      <c r="M309" s="218"/>
      <c r="N309" s="219"/>
      <c r="O309" s="82"/>
      <c r="P309" s="82"/>
      <c r="Q309" s="82"/>
      <c r="R309" s="82"/>
      <c r="S309" s="82"/>
      <c r="T309" s="83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168</v>
      </c>
      <c r="AU309" s="15" t="s">
        <v>82</v>
      </c>
    </row>
    <row r="310" s="2" customFormat="1">
      <c r="A310" s="36"/>
      <c r="B310" s="37"/>
      <c r="C310" s="38"/>
      <c r="D310" s="220" t="s">
        <v>170</v>
      </c>
      <c r="E310" s="38"/>
      <c r="F310" s="221" t="s">
        <v>1538</v>
      </c>
      <c r="G310" s="38"/>
      <c r="H310" s="38"/>
      <c r="I310" s="217"/>
      <c r="J310" s="38"/>
      <c r="K310" s="38"/>
      <c r="L310" s="42"/>
      <c r="M310" s="222"/>
      <c r="N310" s="223"/>
      <c r="O310" s="224"/>
      <c r="P310" s="224"/>
      <c r="Q310" s="224"/>
      <c r="R310" s="224"/>
      <c r="S310" s="224"/>
      <c r="T310" s="225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170</v>
      </c>
      <c r="AU310" s="15" t="s">
        <v>82</v>
      </c>
    </row>
    <row r="311" s="2" customFormat="1" ht="6.96" customHeight="1">
      <c r="A311" s="36"/>
      <c r="B311" s="57"/>
      <c r="C311" s="58"/>
      <c r="D311" s="58"/>
      <c r="E311" s="58"/>
      <c r="F311" s="58"/>
      <c r="G311" s="58"/>
      <c r="H311" s="58"/>
      <c r="I311" s="58"/>
      <c r="J311" s="58"/>
      <c r="K311" s="58"/>
      <c r="L311" s="42"/>
      <c r="M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</row>
  </sheetData>
  <sheetProtection sheet="1" autoFilter="0" formatColumns="0" formatRows="0" objects="1" scenarios="1" spinCount="100000" saltValue="Q4cEHZQynDikiqOwGYFxwf3iR7tp9wrPSPkRyPLFwji8dbBrWgZy1lFBvos/yjWms/uavzWGWhyctNKG0h55Ig==" hashValue="hscYI7CflB5Z+BeMefsopWC97srM5lP/jOCm5c2aLeOaeAglAa/qDJEU73E8CYD3+76/T5Z2Oka8QKeXOOrgtA==" algorithmName="SHA-512" password="CC35"/>
  <autoFilter ref="C83:K31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721171803"/>
    <hyperlink ref="F92" r:id="rId2" display="https://podminky.urs.cz/item/CS_URS_2021_02/721171808"/>
    <hyperlink ref="F95" r:id="rId3" display="https://podminky.urs.cz/item/CS_URS_2021_02/721171809"/>
    <hyperlink ref="F98" r:id="rId4" display="https://podminky.urs.cz/item/CS_URS_2021_02/721171914"/>
    <hyperlink ref="F101" r:id="rId5" display="https://podminky.urs.cz/item/CS_URS_2021_02/721171915"/>
    <hyperlink ref="F104" r:id="rId6" display="https://podminky.urs.cz/item/CS_URS_2021_02/721171916"/>
    <hyperlink ref="F107" r:id="rId7" display="https://podminky.urs.cz/item/CS_URS_2021_02/721174024"/>
    <hyperlink ref="F110" r:id="rId8" display="https://podminky.urs.cz/item/CS_URS_2021_02/721174025"/>
    <hyperlink ref="F113" r:id="rId9" display="https://podminky.urs.cz/item/CS_URS_2021_02/721174026"/>
    <hyperlink ref="F116" r:id="rId10" display="https://podminky.urs.cz/item/CS_URS_2021_02/721174042"/>
    <hyperlink ref="F119" r:id="rId11" display="https://podminky.urs.cz/item/CS_URS_2021_02/721174043"/>
    <hyperlink ref="F122" r:id="rId12" display="https://podminky.urs.cz/item/CS_URS_2021_02/721174044"/>
    <hyperlink ref="F125" r:id="rId13" display="https://podminky.urs.cz/item/CS_URS_2021_02/721174045"/>
    <hyperlink ref="F128" r:id="rId14" display="https://podminky.urs.cz/item/CS_URS_2021_02/721194104"/>
    <hyperlink ref="F131" r:id="rId15" display="https://podminky.urs.cz/item/CS_URS_2021_02/721194105"/>
    <hyperlink ref="F134" r:id="rId16" display="https://podminky.urs.cz/item/CS_URS_2021_02/721194109"/>
    <hyperlink ref="F137" r:id="rId17" display="https://podminky.urs.cz/item/CS_URS_2021_02/721211403"/>
    <hyperlink ref="F140" r:id="rId18" display="https://podminky.urs.cz/item/CS_URS_2021_02/721273152"/>
    <hyperlink ref="F143" r:id="rId19" display="https://podminky.urs.cz/item/CS_URS_2021_02/721273153"/>
    <hyperlink ref="F148" r:id="rId20" display="https://podminky.urs.cz/item/CS_URS_2021_02/721210812"/>
    <hyperlink ref="F151" r:id="rId21" display="https://podminky.urs.cz/item/CS_URS_2021_02/721290111"/>
    <hyperlink ref="F154" r:id="rId22" display="https://podminky.urs.cz/item/CS_URS_2021_02/721290822"/>
    <hyperlink ref="F157" r:id="rId23" display="https://podminky.urs.cz/item/CS_URS_2021_02/998721202"/>
    <hyperlink ref="F161" r:id="rId24" display="https://podminky.urs.cz/item/CS_URS_2021_02/722174022"/>
    <hyperlink ref="F164" r:id="rId25" display="https://podminky.urs.cz/item/CS_URS_2021_02/722174023"/>
    <hyperlink ref="F167" r:id="rId26" display="https://podminky.urs.cz/item/CS_URS_2021_02/722174024"/>
    <hyperlink ref="F170" r:id="rId27" display="https://podminky.urs.cz/item/CS_URS_2021_02/722175002"/>
    <hyperlink ref="F173" r:id="rId28" display="https://podminky.urs.cz/item/CS_URS_2021_02/722175003"/>
    <hyperlink ref="F176" r:id="rId29" display="https://podminky.urs.cz/item/CS_URS_2021_02/722175004"/>
    <hyperlink ref="F179" r:id="rId30" display="https://podminky.urs.cz/item/CS_URS_2021_02/722181241"/>
    <hyperlink ref="F182" r:id="rId31" display="https://podminky.urs.cz/item/CS_URS_2021_02/722181242"/>
    <hyperlink ref="F185" r:id="rId32" display="https://podminky.urs.cz/item/CS_URS_2021_02/722170801"/>
    <hyperlink ref="F188" r:id="rId33" display="https://podminky.urs.cz/item/CS_URS_2021_02/722173913"/>
    <hyperlink ref="F191" r:id="rId34" display="https://podminky.urs.cz/item/CS_URS_2021_02/722220121"/>
    <hyperlink ref="F194" r:id="rId35" display="https://podminky.urs.cz/item/CS_URS_2021_02/722232044"/>
    <hyperlink ref="F197" r:id="rId36" display="https://podminky.urs.cz/item/CS_URS_2021_02/722232061"/>
    <hyperlink ref="F200" r:id="rId37" display="https://podminky.urs.cz/item/CS_URS_2021_02/722232062"/>
    <hyperlink ref="F203" r:id="rId38" display="https://podminky.urs.cz/item/CS_URS_2021_02/722232063"/>
    <hyperlink ref="F206" r:id="rId39" display="https://podminky.urs.cz/item/CS_URS_2021_02/722234264"/>
    <hyperlink ref="F209" r:id="rId40" display="https://podminky.urs.cz/item/CS_URS_2021_02/722239102"/>
    <hyperlink ref="F214" r:id="rId41" display="https://podminky.urs.cz/item/CS_URS_2021_02/722290226"/>
    <hyperlink ref="F217" r:id="rId42" display="https://podminky.urs.cz/item/CS_URS_2021_02/722290234"/>
    <hyperlink ref="F220" r:id="rId43" display="https://podminky.urs.cz/item/CS_URS_2021_02/998722202"/>
    <hyperlink ref="F224" r:id="rId44" display="https://podminky.urs.cz/item/CS_URS_2021_02/725111132"/>
    <hyperlink ref="F227" r:id="rId45" display="https://podminky.urs.cz/item/CS_URS_2021_02/725119125"/>
    <hyperlink ref="F236" r:id="rId46" display="https://podminky.urs.cz/item/CS_URS_2021_02/725129102"/>
    <hyperlink ref="F241" r:id="rId47" display="https://podminky.urs.cz/item/CS_URS_2021_02/725219102"/>
    <hyperlink ref="F246" r:id="rId48" display="https://podminky.urs.cz/item/CS_URS_2021_02/725211616"/>
    <hyperlink ref="F249" r:id="rId49" display="https://podminky.urs.cz/item/CS_URS_2021_02/725241523"/>
    <hyperlink ref="F252" r:id="rId50" display="https://podminky.urs.cz/item/CS_URS_2021_02/725291641"/>
    <hyperlink ref="F255" r:id="rId51" display="https://podminky.urs.cz/item/CS_URS_2021_02/725813111"/>
    <hyperlink ref="F258" r:id="rId52" display="https://podminky.urs.cz/item/CS_URS_2021_02/725819301"/>
    <hyperlink ref="F263" r:id="rId53" display="https://podminky.urs.cz/item/CS_URS_2021_02/725821316"/>
    <hyperlink ref="F266" r:id="rId54" display="https://podminky.urs.cz/item/CS_URS_2021_02/725822613"/>
    <hyperlink ref="F269" r:id="rId55" display="https://podminky.urs.cz/item/CS_URS_2021_02/725331111"/>
    <hyperlink ref="F272" r:id="rId56" display="https://podminky.urs.cz/item/CS_URS_2021_02/725841332"/>
    <hyperlink ref="F275" r:id="rId57" display="https://podminky.urs.cz/item/CS_URS_2021_02/725869101"/>
    <hyperlink ref="F280" r:id="rId58" display="https://podminky.urs.cz/item/CS_URS_2021_02/725861102"/>
    <hyperlink ref="F283" r:id="rId59" display="https://podminky.urs.cz/item/CS_URS_2021_02/725865311"/>
    <hyperlink ref="F286" r:id="rId60" display="https://podminky.urs.cz/item/CS_URS_2021_02/725865411"/>
    <hyperlink ref="F289" r:id="rId61" display="https://podminky.urs.cz/item/CS_URS_2021_02/725980123"/>
    <hyperlink ref="F294" r:id="rId62" display="https://podminky.urs.cz/item/CS_URS_2021_02/725210821"/>
    <hyperlink ref="F297" r:id="rId63" display="https://podminky.urs.cz/item/CS_URS_2021_02/725820802"/>
    <hyperlink ref="F300" r:id="rId64" display="https://podminky.urs.cz/item/CS_URS_2021_02/998725202"/>
    <hyperlink ref="F304" r:id="rId65" display="https://podminky.urs.cz/item/CS_URS_2021_02/727121107"/>
    <hyperlink ref="F307" r:id="rId66" display="https://podminky.urs.cz/item/CS_URS_2021_02/727121108"/>
    <hyperlink ref="F310" r:id="rId67" display="https://podminky.urs.cz/item/CS_URS_2021_02/9987252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8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1631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ROUND((SUM(BE89:BE180)),  2)</f>
        <v>0</v>
      </c>
      <c r="G33" s="36"/>
      <c r="H33" s="36"/>
      <c r="I33" s="146">
        <v>0.20999999999999999</v>
      </c>
      <c r="J33" s="145">
        <f>ROUND(((SUM(BE89:BE180))*I33),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ROUND((SUM(BF89:BF180)),  2)</f>
        <v>0</v>
      </c>
      <c r="G34" s="36"/>
      <c r="H34" s="36"/>
      <c r="I34" s="146">
        <v>0.14999999999999999</v>
      </c>
      <c r="J34" s="145">
        <f>ROUND(((SUM(BF89:BF180))*I34),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ROUND((SUM(BG89:BG180)),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ROUND((SUM(BH89:BH180)),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ROUND((SUM(BI89:BI180)),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2021-062-10 - Ležatá kanalizace - objekt 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135</v>
      </c>
      <c r="E60" s="166"/>
      <c r="F60" s="166"/>
      <c r="G60" s="166"/>
      <c r="H60" s="166"/>
      <c r="I60" s="166"/>
      <c r="J60" s="167">
        <f>J90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1632</v>
      </c>
      <c r="E61" s="172"/>
      <c r="F61" s="172"/>
      <c r="G61" s="172"/>
      <c r="H61" s="172"/>
      <c r="I61" s="172"/>
      <c r="J61" s="173">
        <f>J91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1633</v>
      </c>
      <c r="E62" s="172"/>
      <c r="F62" s="172"/>
      <c r="G62" s="172"/>
      <c r="H62" s="172"/>
      <c r="I62" s="172"/>
      <c r="J62" s="173">
        <f>J125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1634</v>
      </c>
      <c r="E63" s="172"/>
      <c r="F63" s="172"/>
      <c r="G63" s="172"/>
      <c r="H63" s="172"/>
      <c r="I63" s="172"/>
      <c r="J63" s="173">
        <f>J129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412</v>
      </c>
      <c r="E64" s="172"/>
      <c r="F64" s="172"/>
      <c r="G64" s="172"/>
      <c r="H64" s="172"/>
      <c r="I64" s="172"/>
      <c r="J64" s="173">
        <f>J133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136</v>
      </c>
      <c r="E65" s="172"/>
      <c r="F65" s="172"/>
      <c r="G65" s="172"/>
      <c r="H65" s="172"/>
      <c r="I65" s="172"/>
      <c r="J65" s="173">
        <f>J137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138</v>
      </c>
      <c r="E66" s="172"/>
      <c r="F66" s="172"/>
      <c r="G66" s="172"/>
      <c r="H66" s="172"/>
      <c r="I66" s="172"/>
      <c r="J66" s="173">
        <f>J150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416</v>
      </c>
      <c r="E67" s="172"/>
      <c r="F67" s="172"/>
      <c r="G67" s="172"/>
      <c r="H67" s="172"/>
      <c r="I67" s="172"/>
      <c r="J67" s="173">
        <f>J166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3"/>
      <c r="C68" s="164"/>
      <c r="D68" s="165" t="s">
        <v>139</v>
      </c>
      <c r="E68" s="166"/>
      <c r="F68" s="166"/>
      <c r="G68" s="166"/>
      <c r="H68" s="166"/>
      <c r="I68" s="166"/>
      <c r="J68" s="167">
        <f>J170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9"/>
      <c r="C69" s="170"/>
      <c r="D69" s="171" t="s">
        <v>417</v>
      </c>
      <c r="E69" s="172"/>
      <c r="F69" s="172"/>
      <c r="G69" s="172"/>
      <c r="H69" s="172"/>
      <c r="I69" s="172"/>
      <c r="J69" s="173">
        <f>J171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="2" customFormat="1" ht="6.96" customHeight="1">
      <c r="A75" s="36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4.96" customHeight="1">
      <c r="A76" s="36"/>
      <c r="B76" s="37"/>
      <c r="C76" s="21" t="s">
        <v>143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16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158" t="str">
        <f>E7</f>
        <v>Oprava sociálního zařízení pro děti</v>
      </c>
      <c r="F79" s="30"/>
      <c r="G79" s="30"/>
      <c r="H79" s="30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128</v>
      </c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E9</f>
        <v>2021-062-10 - Ležatá kanalizace - objekt A</v>
      </c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F12</f>
        <v>MŠ MJR.Nováka 30, Ostrava- Hrabůvka</v>
      </c>
      <c r="G83" s="38"/>
      <c r="H83" s="38"/>
      <c r="I83" s="30" t="s">
        <v>23</v>
      </c>
      <c r="J83" s="70" t="str">
        <f>IF(J12="","",J12)</f>
        <v>19. 8. 2021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40.05" customHeight="1">
      <c r="A85" s="36"/>
      <c r="B85" s="37"/>
      <c r="C85" s="30" t="s">
        <v>25</v>
      </c>
      <c r="D85" s="38"/>
      <c r="E85" s="38"/>
      <c r="F85" s="25" t="str">
        <f>E15</f>
        <v>Město Ostrava, Prokešovo nám.1803/8, Ostrava</v>
      </c>
      <c r="G85" s="38"/>
      <c r="H85" s="38"/>
      <c r="I85" s="30" t="s">
        <v>31</v>
      </c>
      <c r="J85" s="34" t="str">
        <f>E21</f>
        <v>ČOS exim s.r.o. Alešova 26, České Budějovice</v>
      </c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29</v>
      </c>
      <c r="D86" s="38"/>
      <c r="E86" s="38"/>
      <c r="F86" s="25" t="str">
        <f>IF(E18="","",E18)</f>
        <v>Vyplň údaj</v>
      </c>
      <c r="G86" s="38"/>
      <c r="H86" s="38"/>
      <c r="I86" s="30" t="s">
        <v>34</v>
      </c>
      <c r="J86" s="34" t="str">
        <f>E24</f>
        <v>Ing.Dana Mlejnková</v>
      </c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75"/>
      <c r="B88" s="176"/>
      <c r="C88" s="177" t="s">
        <v>144</v>
      </c>
      <c r="D88" s="178" t="s">
        <v>57</v>
      </c>
      <c r="E88" s="178" t="s">
        <v>53</v>
      </c>
      <c r="F88" s="178" t="s">
        <v>54</v>
      </c>
      <c r="G88" s="178" t="s">
        <v>145</v>
      </c>
      <c r="H88" s="178" t="s">
        <v>146</v>
      </c>
      <c r="I88" s="178" t="s">
        <v>147</v>
      </c>
      <c r="J88" s="178" t="s">
        <v>133</v>
      </c>
      <c r="K88" s="179" t="s">
        <v>148</v>
      </c>
      <c r="L88" s="180"/>
      <c r="M88" s="90" t="s">
        <v>19</v>
      </c>
      <c r="N88" s="91" t="s">
        <v>42</v>
      </c>
      <c r="O88" s="91" t="s">
        <v>149</v>
      </c>
      <c r="P88" s="91" t="s">
        <v>150</v>
      </c>
      <c r="Q88" s="91" t="s">
        <v>151</v>
      </c>
      <c r="R88" s="91" t="s">
        <v>152</v>
      </c>
      <c r="S88" s="91" t="s">
        <v>153</v>
      </c>
      <c r="T88" s="92" t="s">
        <v>154</v>
      </c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</row>
    <row r="89" s="2" customFormat="1" ht="22.8" customHeight="1">
      <c r="A89" s="36"/>
      <c r="B89" s="37"/>
      <c r="C89" s="97" t="s">
        <v>155</v>
      </c>
      <c r="D89" s="38"/>
      <c r="E89" s="38"/>
      <c r="F89" s="38"/>
      <c r="G89" s="38"/>
      <c r="H89" s="38"/>
      <c r="I89" s="38"/>
      <c r="J89" s="181">
        <f>BK89</f>
        <v>0</v>
      </c>
      <c r="K89" s="38"/>
      <c r="L89" s="42"/>
      <c r="M89" s="93"/>
      <c r="N89" s="182"/>
      <c r="O89" s="94"/>
      <c r="P89" s="183">
        <f>P90+P170</f>
        <v>0</v>
      </c>
      <c r="Q89" s="94"/>
      <c r="R89" s="183">
        <f>R90+R170</f>
        <v>4.3504062000000001</v>
      </c>
      <c r="S89" s="94"/>
      <c r="T89" s="184">
        <f>T90+T170</f>
        <v>2.5802700000000001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71</v>
      </c>
      <c r="AU89" s="15" t="s">
        <v>134</v>
      </c>
      <c r="BK89" s="185">
        <f>BK90+BK170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156</v>
      </c>
      <c r="F90" s="189" t="s">
        <v>157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P91+P125+P129+P133+P137+P150+P166</f>
        <v>0</v>
      </c>
      <c r="Q90" s="194"/>
      <c r="R90" s="195">
        <f>R91+R125+R129+R133+R137+R150+R166</f>
        <v>4.3336062000000002</v>
      </c>
      <c r="S90" s="194"/>
      <c r="T90" s="196">
        <f>T91+T125+T129+T133+T137+T150+T166</f>
        <v>2.5802700000000001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158</v>
      </c>
      <c r="BK90" s="199">
        <f>BK91+BK125+BK129+BK133+BK137+BK150+BK166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80</v>
      </c>
      <c r="F91" s="200" t="s">
        <v>1635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SUM(P92:P124)</f>
        <v>0</v>
      </c>
      <c r="Q91" s="194"/>
      <c r="R91" s="195">
        <f>SUM(R92:R124)</f>
        <v>2.52</v>
      </c>
      <c r="S91" s="194"/>
      <c r="T91" s="196">
        <f>SUM(T92:T124)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158</v>
      </c>
      <c r="BK91" s="199">
        <f>SUM(BK92:BK124)</f>
        <v>0</v>
      </c>
    </row>
    <row r="92" s="2" customFormat="1" ht="16.5" customHeight="1">
      <c r="A92" s="36"/>
      <c r="B92" s="37"/>
      <c r="C92" s="202" t="s">
        <v>80</v>
      </c>
      <c r="D92" s="202" t="s">
        <v>161</v>
      </c>
      <c r="E92" s="203" t="s">
        <v>1636</v>
      </c>
      <c r="F92" s="204" t="s">
        <v>1637</v>
      </c>
      <c r="G92" s="205" t="s">
        <v>174</v>
      </c>
      <c r="H92" s="206">
        <v>1.6799999999999999</v>
      </c>
      <c r="I92" s="207"/>
      <c r="J92" s="208">
        <f>ROUND(I92*H92,2)</f>
        <v>0</v>
      </c>
      <c r="K92" s="204" t="s">
        <v>560</v>
      </c>
      <c r="L92" s="42"/>
      <c r="M92" s="209" t="s">
        <v>19</v>
      </c>
      <c r="N92" s="210" t="s">
        <v>43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166</v>
      </c>
      <c r="AT92" s="213" t="s">
        <v>161</v>
      </c>
      <c r="AU92" s="213" t="s">
        <v>82</v>
      </c>
      <c r="AY92" s="15" t="s">
        <v>158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80</v>
      </c>
      <c r="BK92" s="214">
        <f>ROUND(I92*H92,2)</f>
        <v>0</v>
      </c>
      <c r="BL92" s="15" t="s">
        <v>166</v>
      </c>
      <c r="BM92" s="213" t="s">
        <v>1638</v>
      </c>
    </row>
    <row r="93" s="2" customFormat="1">
      <c r="A93" s="36"/>
      <c r="B93" s="37"/>
      <c r="C93" s="38"/>
      <c r="D93" s="215" t="s">
        <v>168</v>
      </c>
      <c r="E93" s="38"/>
      <c r="F93" s="216" t="s">
        <v>1639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168</v>
      </c>
      <c r="AU93" s="15" t="s">
        <v>82</v>
      </c>
    </row>
    <row r="94" s="2" customFormat="1">
      <c r="A94" s="36"/>
      <c r="B94" s="37"/>
      <c r="C94" s="38"/>
      <c r="D94" s="220" t="s">
        <v>170</v>
      </c>
      <c r="E94" s="38"/>
      <c r="F94" s="221" t="s">
        <v>1640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170</v>
      </c>
      <c r="AU94" s="15" t="s">
        <v>82</v>
      </c>
    </row>
    <row r="95" s="2" customFormat="1" ht="16.5" customHeight="1">
      <c r="A95" s="36"/>
      <c r="B95" s="37"/>
      <c r="C95" s="202" t="s">
        <v>82</v>
      </c>
      <c r="D95" s="202" t="s">
        <v>161</v>
      </c>
      <c r="E95" s="203" t="s">
        <v>1641</v>
      </c>
      <c r="F95" s="204" t="s">
        <v>1642</v>
      </c>
      <c r="G95" s="205" t="s">
        <v>174</v>
      </c>
      <c r="H95" s="206">
        <v>1.6799999999999999</v>
      </c>
      <c r="I95" s="207"/>
      <c r="J95" s="208">
        <f>ROUND(I95*H95,2)</f>
        <v>0</v>
      </c>
      <c r="K95" s="204" t="s">
        <v>560</v>
      </c>
      <c r="L95" s="42"/>
      <c r="M95" s="209" t="s">
        <v>19</v>
      </c>
      <c r="N95" s="210" t="s">
        <v>43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166</v>
      </c>
      <c r="AT95" s="213" t="s">
        <v>161</v>
      </c>
      <c r="AU95" s="213" t="s">
        <v>82</v>
      </c>
      <c r="AY95" s="15" t="s">
        <v>158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80</v>
      </c>
      <c r="BK95" s="214">
        <f>ROUND(I95*H95,2)</f>
        <v>0</v>
      </c>
      <c r="BL95" s="15" t="s">
        <v>166</v>
      </c>
      <c r="BM95" s="213" t="s">
        <v>1643</v>
      </c>
    </row>
    <row r="96" s="2" customFormat="1">
      <c r="A96" s="36"/>
      <c r="B96" s="37"/>
      <c r="C96" s="38"/>
      <c r="D96" s="215" t="s">
        <v>168</v>
      </c>
      <c r="E96" s="38"/>
      <c r="F96" s="216" t="s">
        <v>1644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168</v>
      </c>
      <c r="AU96" s="15" t="s">
        <v>82</v>
      </c>
    </row>
    <row r="97" s="2" customFormat="1">
      <c r="A97" s="36"/>
      <c r="B97" s="37"/>
      <c r="C97" s="38"/>
      <c r="D97" s="220" t="s">
        <v>170</v>
      </c>
      <c r="E97" s="38"/>
      <c r="F97" s="221" t="s">
        <v>1645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170</v>
      </c>
      <c r="AU97" s="15" t="s">
        <v>82</v>
      </c>
    </row>
    <row r="98" s="2" customFormat="1" ht="24.15" customHeight="1">
      <c r="A98" s="36"/>
      <c r="B98" s="37"/>
      <c r="C98" s="202" t="s">
        <v>178</v>
      </c>
      <c r="D98" s="202" t="s">
        <v>161</v>
      </c>
      <c r="E98" s="203" t="s">
        <v>1646</v>
      </c>
      <c r="F98" s="204" t="s">
        <v>1647</v>
      </c>
      <c r="G98" s="205" t="s">
        <v>174</v>
      </c>
      <c r="H98" s="206">
        <v>3.3599999999999999</v>
      </c>
      <c r="I98" s="207"/>
      <c r="J98" s="208">
        <f>ROUND(I98*H98,2)</f>
        <v>0</v>
      </c>
      <c r="K98" s="204" t="s">
        <v>560</v>
      </c>
      <c r="L98" s="42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166</v>
      </c>
      <c r="AT98" s="213" t="s">
        <v>161</v>
      </c>
      <c r="AU98" s="213" t="s">
        <v>82</v>
      </c>
      <c r="AY98" s="15" t="s">
        <v>158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166</v>
      </c>
      <c r="BM98" s="213" t="s">
        <v>1648</v>
      </c>
    </row>
    <row r="99" s="2" customFormat="1">
      <c r="A99" s="36"/>
      <c r="B99" s="37"/>
      <c r="C99" s="38"/>
      <c r="D99" s="215" t="s">
        <v>168</v>
      </c>
      <c r="E99" s="38"/>
      <c r="F99" s="216" t="s">
        <v>1649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168</v>
      </c>
      <c r="AU99" s="15" t="s">
        <v>82</v>
      </c>
    </row>
    <row r="100" s="2" customFormat="1">
      <c r="A100" s="36"/>
      <c r="B100" s="37"/>
      <c r="C100" s="38"/>
      <c r="D100" s="220" t="s">
        <v>170</v>
      </c>
      <c r="E100" s="38"/>
      <c r="F100" s="221" t="s">
        <v>1650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170</v>
      </c>
      <c r="AU100" s="15" t="s">
        <v>82</v>
      </c>
    </row>
    <row r="101" s="2" customFormat="1" ht="16.5" customHeight="1">
      <c r="A101" s="36"/>
      <c r="B101" s="37"/>
      <c r="C101" s="202" t="s">
        <v>166</v>
      </c>
      <c r="D101" s="202" t="s">
        <v>161</v>
      </c>
      <c r="E101" s="203" t="s">
        <v>1651</v>
      </c>
      <c r="F101" s="204" t="s">
        <v>1652</v>
      </c>
      <c r="G101" s="205" t="s">
        <v>174</v>
      </c>
      <c r="H101" s="206">
        <v>1.6799999999999999</v>
      </c>
      <c r="I101" s="207"/>
      <c r="J101" s="208">
        <f>ROUND(I101*H101,2)</f>
        <v>0</v>
      </c>
      <c r="K101" s="204" t="s">
        <v>560</v>
      </c>
      <c r="L101" s="42"/>
      <c r="M101" s="209" t="s">
        <v>19</v>
      </c>
      <c r="N101" s="210" t="s">
        <v>43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166</v>
      </c>
      <c r="AT101" s="213" t="s">
        <v>161</v>
      </c>
      <c r="AU101" s="213" t="s">
        <v>82</v>
      </c>
      <c r="AY101" s="15" t="s">
        <v>158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80</v>
      </c>
      <c r="BK101" s="214">
        <f>ROUND(I101*H101,2)</f>
        <v>0</v>
      </c>
      <c r="BL101" s="15" t="s">
        <v>166</v>
      </c>
      <c r="BM101" s="213" t="s">
        <v>1653</v>
      </c>
    </row>
    <row r="102" s="2" customFormat="1">
      <c r="A102" s="36"/>
      <c r="B102" s="37"/>
      <c r="C102" s="38"/>
      <c r="D102" s="215" t="s">
        <v>168</v>
      </c>
      <c r="E102" s="38"/>
      <c r="F102" s="216" t="s">
        <v>1654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168</v>
      </c>
      <c r="AU102" s="15" t="s">
        <v>82</v>
      </c>
    </row>
    <row r="103" s="2" customFormat="1">
      <c r="A103" s="36"/>
      <c r="B103" s="37"/>
      <c r="C103" s="38"/>
      <c r="D103" s="220" t="s">
        <v>170</v>
      </c>
      <c r="E103" s="38"/>
      <c r="F103" s="221" t="s">
        <v>1655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170</v>
      </c>
      <c r="AU103" s="15" t="s">
        <v>82</v>
      </c>
    </row>
    <row r="104" s="2" customFormat="1" ht="24.15" customHeight="1">
      <c r="A104" s="36"/>
      <c r="B104" s="37"/>
      <c r="C104" s="202" t="s">
        <v>189</v>
      </c>
      <c r="D104" s="202" t="s">
        <v>161</v>
      </c>
      <c r="E104" s="203" t="s">
        <v>1656</v>
      </c>
      <c r="F104" s="204" t="s">
        <v>1657</v>
      </c>
      <c r="G104" s="205" t="s">
        <v>174</v>
      </c>
      <c r="H104" s="206">
        <v>1.6799999999999999</v>
      </c>
      <c r="I104" s="207"/>
      <c r="J104" s="208">
        <f>ROUND(I104*H104,2)</f>
        <v>0</v>
      </c>
      <c r="K104" s="204" t="s">
        <v>560</v>
      </c>
      <c r="L104" s="42"/>
      <c r="M104" s="209" t="s">
        <v>19</v>
      </c>
      <c r="N104" s="210" t="s">
        <v>43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166</v>
      </c>
      <c r="AT104" s="213" t="s">
        <v>161</v>
      </c>
      <c r="AU104" s="213" t="s">
        <v>82</v>
      </c>
      <c r="AY104" s="15" t="s">
        <v>158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80</v>
      </c>
      <c r="BK104" s="214">
        <f>ROUND(I104*H104,2)</f>
        <v>0</v>
      </c>
      <c r="BL104" s="15" t="s">
        <v>166</v>
      </c>
      <c r="BM104" s="213" t="s">
        <v>1658</v>
      </c>
    </row>
    <row r="105" s="2" customFormat="1">
      <c r="A105" s="36"/>
      <c r="B105" s="37"/>
      <c r="C105" s="38"/>
      <c r="D105" s="215" t="s">
        <v>168</v>
      </c>
      <c r="E105" s="38"/>
      <c r="F105" s="216" t="s">
        <v>1659</v>
      </c>
      <c r="G105" s="38"/>
      <c r="H105" s="38"/>
      <c r="I105" s="217"/>
      <c r="J105" s="38"/>
      <c r="K105" s="38"/>
      <c r="L105" s="42"/>
      <c r="M105" s="218"/>
      <c r="N105" s="21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168</v>
      </c>
      <c r="AU105" s="15" t="s">
        <v>82</v>
      </c>
    </row>
    <row r="106" s="2" customFormat="1">
      <c r="A106" s="36"/>
      <c r="B106" s="37"/>
      <c r="C106" s="38"/>
      <c r="D106" s="220" t="s">
        <v>170</v>
      </c>
      <c r="E106" s="38"/>
      <c r="F106" s="221" t="s">
        <v>1660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170</v>
      </c>
      <c r="AU106" s="15" t="s">
        <v>82</v>
      </c>
    </row>
    <row r="107" s="2" customFormat="1" ht="16.5" customHeight="1">
      <c r="A107" s="36"/>
      <c r="B107" s="37"/>
      <c r="C107" s="202" t="s">
        <v>195</v>
      </c>
      <c r="D107" s="202" t="s">
        <v>161</v>
      </c>
      <c r="E107" s="203" t="s">
        <v>1661</v>
      </c>
      <c r="F107" s="204" t="s">
        <v>1662</v>
      </c>
      <c r="G107" s="205" t="s">
        <v>174</v>
      </c>
      <c r="H107" s="206">
        <v>1.6799999999999999</v>
      </c>
      <c r="I107" s="207"/>
      <c r="J107" s="208">
        <f>ROUND(I107*H107,2)</f>
        <v>0</v>
      </c>
      <c r="K107" s="204" t="s">
        <v>560</v>
      </c>
      <c r="L107" s="42"/>
      <c r="M107" s="209" t="s">
        <v>19</v>
      </c>
      <c r="N107" s="210" t="s">
        <v>43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166</v>
      </c>
      <c r="AT107" s="213" t="s">
        <v>161</v>
      </c>
      <c r="AU107" s="213" t="s">
        <v>82</v>
      </c>
      <c r="AY107" s="15" t="s">
        <v>158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80</v>
      </c>
      <c r="BK107" s="214">
        <f>ROUND(I107*H107,2)</f>
        <v>0</v>
      </c>
      <c r="BL107" s="15" t="s">
        <v>166</v>
      </c>
      <c r="BM107" s="213" t="s">
        <v>1663</v>
      </c>
    </row>
    <row r="108" s="2" customFormat="1">
      <c r="A108" s="36"/>
      <c r="B108" s="37"/>
      <c r="C108" s="38"/>
      <c r="D108" s="215" t="s">
        <v>168</v>
      </c>
      <c r="E108" s="38"/>
      <c r="F108" s="216" t="s">
        <v>1664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168</v>
      </c>
      <c r="AU108" s="15" t="s">
        <v>82</v>
      </c>
    </row>
    <row r="109" s="2" customFormat="1">
      <c r="A109" s="36"/>
      <c r="B109" s="37"/>
      <c r="C109" s="38"/>
      <c r="D109" s="220" t="s">
        <v>170</v>
      </c>
      <c r="E109" s="38"/>
      <c r="F109" s="221" t="s">
        <v>1665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170</v>
      </c>
      <c r="AU109" s="15" t="s">
        <v>82</v>
      </c>
    </row>
    <row r="110" s="2" customFormat="1" ht="16.5" customHeight="1">
      <c r="A110" s="36"/>
      <c r="B110" s="37"/>
      <c r="C110" s="202" t="s">
        <v>201</v>
      </c>
      <c r="D110" s="202" t="s">
        <v>161</v>
      </c>
      <c r="E110" s="203" t="s">
        <v>1666</v>
      </c>
      <c r="F110" s="204" t="s">
        <v>1667</v>
      </c>
      <c r="G110" s="205" t="s">
        <v>164</v>
      </c>
      <c r="H110" s="206">
        <v>4.2000000000000002</v>
      </c>
      <c r="I110" s="207"/>
      <c r="J110" s="208">
        <f>ROUND(I110*H110,2)</f>
        <v>0</v>
      </c>
      <c r="K110" s="204" t="s">
        <v>560</v>
      </c>
      <c r="L110" s="42"/>
      <c r="M110" s="209" t="s">
        <v>19</v>
      </c>
      <c r="N110" s="210" t="s">
        <v>43</v>
      </c>
      <c r="O110" s="82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166</v>
      </c>
      <c r="AT110" s="213" t="s">
        <v>161</v>
      </c>
      <c r="AU110" s="213" t="s">
        <v>82</v>
      </c>
      <c r="AY110" s="15" t="s">
        <v>158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80</v>
      </c>
      <c r="BK110" s="214">
        <f>ROUND(I110*H110,2)</f>
        <v>0</v>
      </c>
      <c r="BL110" s="15" t="s">
        <v>166</v>
      </c>
      <c r="BM110" s="213" t="s">
        <v>1668</v>
      </c>
    </row>
    <row r="111" s="2" customFormat="1">
      <c r="A111" s="36"/>
      <c r="B111" s="37"/>
      <c r="C111" s="38"/>
      <c r="D111" s="215" t="s">
        <v>168</v>
      </c>
      <c r="E111" s="38"/>
      <c r="F111" s="216" t="s">
        <v>1669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168</v>
      </c>
      <c r="AU111" s="15" t="s">
        <v>82</v>
      </c>
    </row>
    <row r="112" s="2" customFormat="1">
      <c r="A112" s="36"/>
      <c r="B112" s="37"/>
      <c r="C112" s="38"/>
      <c r="D112" s="220" t="s">
        <v>170</v>
      </c>
      <c r="E112" s="38"/>
      <c r="F112" s="221" t="s">
        <v>1670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170</v>
      </c>
      <c r="AU112" s="15" t="s">
        <v>82</v>
      </c>
    </row>
    <row r="113" s="2" customFormat="1" ht="16.5" customHeight="1">
      <c r="A113" s="36"/>
      <c r="B113" s="37"/>
      <c r="C113" s="202" t="s">
        <v>209</v>
      </c>
      <c r="D113" s="202" t="s">
        <v>161</v>
      </c>
      <c r="E113" s="203" t="s">
        <v>1671</v>
      </c>
      <c r="F113" s="204" t="s">
        <v>1672</v>
      </c>
      <c r="G113" s="205" t="s">
        <v>174</v>
      </c>
      <c r="H113" s="206">
        <v>1.6799999999999999</v>
      </c>
      <c r="I113" s="207"/>
      <c r="J113" s="208">
        <f>ROUND(I113*H113,2)</f>
        <v>0</v>
      </c>
      <c r="K113" s="204" t="s">
        <v>560</v>
      </c>
      <c r="L113" s="42"/>
      <c r="M113" s="209" t="s">
        <v>19</v>
      </c>
      <c r="N113" s="210" t="s">
        <v>43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166</v>
      </c>
      <c r="AT113" s="213" t="s">
        <v>161</v>
      </c>
      <c r="AU113" s="213" t="s">
        <v>82</v>
      </c>
      <c r="AY113" s="15" t="s">
        <v>158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166</v>
      </c>
      <c r="BM113" s="213" t="s">
        <v>1673</v>
      </c>
    </row>
    <row r="114" s="2" customFormat="1">
      <c r="A114" s="36"/>
      <c r="B114" s="37"/>
      <c r="C114" s="38"/>
      <c r="D114" s="215" t="s">
        <v>168</v>
      </c>
      <c r="E114" s="38"/>
      <c r="F114" s="216" t="s">
        <v>1674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168</v>
      </c>
      <c r="AU114" s="15" t="s">
        <v>82</v>
      </c>
    </row>
    <row r="115" s="2" customFormat="1">
      <c r="A115" s="36"/>
      <c r="B115" s="37"/>
      <c r="C115" s="38"/>
      <c r="D115" s="220" t="s">
        <v>170</v>
      </c>
      <c r="E115" s="38"/>
      <c r="F115" s="221" t="s">
        <v>1675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170</v>
      </c>
      <c r="AU115" s="15" t="s">
        <v>82</v>
      </c>
    </row>
    <row r="116" s="2" customFormat="1" ht="16.5" customHeight="1">
      <c r="A116" s="36"/>
      <c r="B116" s="37"/>
      <c r="C116" s="202" t="s">
        <v>217</v>
      </c>
      <c r="D116" s="202" t="s">
        <v>161</v>
      </c>
      <c r="E116" s="203" t="s">
        <v>1676</v>
      </c>
      <c r="F116" s="204" t="s">
        <v>1677</v>
      </c>
      <c r="G116" s="205" t="s">
        <v>220</v>
      </c>
      <c r="H116" s="206">
        <v>2.6880000000000002</v>
      </c>
      <c r="I116" s="207"/>
      <c r="J116" s="208">
        <f>ROUND(I116*H116,2)</f>
        <v>0</v>
      </c>
      <c r="K116" s="204" t="s">
        <v>560</v>
      </c>
      <c r="L116" s="42"/>
      <c r="M116" s="209" t="s">
        <v>19</v>
      </c>
      <c r="N116" s="210" t="s">
        <v>43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166</v>
      </c>
      <c r="AT116" s="213" t="s">
        <v>161</v>
      </c>
      <c r="AU116" s="213" t="s">
        <v>82</v>
      </c>
      <c r="AY116" s="15" t="s">
        <v>158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80</v>
      </c>
      <c r="BK116" s="214">
        <f>ROUND(I116*H116,2)</f>
        <v>0</v>
      </c>
      <c r="BL116" s="15" t="s">
        <v>166</v>
      </c>
      <c r="BM116" s="213" t="s">
        <v>1678</v>
      </c>
    </row>
    <row r="117" s="2" customFormat="1">
      <c r="A117" s="36"/>
      <c r="B117" s="37"/>
      <c r="C117" s="38"/>
      <c r="D117" s="215" t="s">
        <v>168</v>
      </c>
      <c r="E117" s="38"/>
      <c r="F117" s="216" t="s">
        <v>1679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168</v>
      </c>
      <c r="AU117" s="15" t="s">
        <v>82</v>
      </c>
    </row>
    <row r="118" s="2" customFormat="1">
      <c r="A118" s="36"/>
      <c r="B118" s="37"/>
      <c r="C118" s="38"/>
      <c r="D118" s="220" t="s">
        <v>170</v>
      </c>
      <c r="E118" s="38"/>
      <c r="F118" s="221" t="s">
        <v>1680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170</v>
      </c>
      <c r="AU118" s="15" t="s">
        <v>82</v>
      </c>
    </row>
    <row r="119" s="2" customFormat="1" ht="16.5" customHeight="1">
      <c r="A119" s="36"/>
      <c r="B119" s="37"/>
      <c r="C119" s="202" t="s">
        <v>224</v>
      </c>
      <c r="D119" s="202" t="s">
        <v>161</v>
      </c>
      <c r="E119" s="203" t="s">
        <v>1681</v>
      </c>
      <c r="F119" s="204" t="s">
        <v>1682</v>
      </c>
      <c r="G119" s="205" t="s">
        <v>174</v>
      </c>
      <c r="H119" s="206">
        <v>1.26</v>
      </c>
      <c r="I119" s="207"/>
      <c r="J119" s="208">
        <f>ROUND(I119*H119,2)</f>
        <v>0</v>
      </c>
      <c r="K119" s="204" t="s">
        <v>560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166</v>
      </c>
      <c r="AT119" s="213" t="s">
        <v>161</v>
      </c>
      <c r="AU119" s="213" t="s">
        <v>82</v>
      </c>
      <c r="AY119" s="15" t="s">
        <v>158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166</v>
      </c>
      <c r="BM119" s="213" t="s">
        <v>1683</v>
      </c>
    </row>
    <row r="120" s="2" customFormat="1">
      <c r="A120" s="36"/>
      <c r="B120" s="37"/>
      <c r="C120" s="38"/>
      <c r="D120" s="215" t="s">
        <v>168</v>
      </c>
      <c r="E120" s="38"/>
      <c r="F120" s="216" t="s">
        <v>1684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168</v>
      </c>
      <c r="AU120" s="15" t="s">
        <v>82</v>
      </c>
    </row>
    <row r="121" s="2" customFormat="1">
      <c r="A121" s="36"/>
      <c r="B121" s="37"/>
      <c r="C121" s="38"/>
      <c r="D121" s="220" t="s">
        <v>170</v>
      </c>
      <c r="E121" s="38"/>
      <c r="F121" s="221" t="s">
        <v>1685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170</v>
      </c>
      <c r="AU121" s="15" t="s">
        <v>82</v>
      </c>
    </row>
    <row r="122" s="2" customFormat="1" ht="16.5" customHeight="1">
      <c r="A122" s="36"/>
      <c r="B122" s="37"/>
      <c r="C122" s="226" t="s">
        <v>230</v>
      </c>
      <c r="D122" s="226" t="s">
        <v>461</v>
      </c>
      <c r="E122" s="227" t="s">
        <v>1686</v>
      </c>
      <c r="F122" s="228" t="s">
        <v>1687</v>
      </c>
      <c r="G122" s="229" t="s">
        <v>220</v>
      </c>
      <c r="H122" s="230">
        <v>2.52</v>
      </c>
      <c r="I122" s="231"/>
      <c r="J122" s="232">
        <f>ROUND(I122*H122,2)</f>
        <v>0</v>
      </c>
      <c r="K122" s="228" t="s">
        <v>560</v>
      </c>
      <c r="L122" s="233"/>
      <c r="M122" s="234" t="s">
        <v>19</v>
      </c>
      <c r="N122" s="235" t="s">
        <v>43</v>
      </c>
      <c r="O122" s="82"/>
      <c r="P122" s="211">
        <f>O122*H122</f>
        <v>0</v>
      </c>
      <c r="Q122" s="211">
        <v>1</v>
      </c>
      <c r="R122" s="211">
        <f>Q122*H122</f>
        <v>2.52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209</v>
      </c>
      <c r="AT122" s="213" t="s">
        <v>461</v>
      </c>
      <c r="AU122" s="213" t="s">
        <v>82</v>
      </c>
      <c r="AY122" s="15" t="s">
        <v>158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166</v>
      </c>
      <c r="BM122" s="213" t="s">
        <v>1688</v>
      </c>
    </row>
    <row r="123" s="2" customFormat="1">
      <c r="A123" s="36"/>
      <c r="B123" s="37"/>
      <c r="C123" s="38"/>
      <c r="D123" s="215" t="s">
        <v>168</v>
      </c>
      <c r="E123" s="38"/>
      <c r="F123" s="216" t="s">
        <v>1687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168</v>
      </c>
      <c r="AU123" s="15" t="s">
        <v>82</v>
      </c>
    </row>
    <row r="124" s="2" customFormat="1">
      <c r="A124" s="36"/>
      <c r="B124" s="37"/>
      <c r="C124" s="38"/>
      <c r="D124" s="220" t="s">
        <v>170</v>
      </c>
      <c r="E124" s="38"/>
      <c r="F124" s="221" t="s">
        <v>1689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170</v>
      </c>
      <c r="AU124" s="15" t="s">
        <v>82</v>
      </c>
    </row>
    <row r="125" s="12" customFormat="1" ht="22.8" customHeight="1">
      <c r="A125" s="12"/>
      <c r="B125" s="186"/>
      <c r="C125" s="187"/>
      <c r="D125" s="188" t="s">
        <v>71</v>
      </c>
      <c r="E125" s="200" t="s">
        <v>82</v>
      </c>
      <c r="F125" s="200" t="s">
        <v>1690</v>
      </c>
      <c r="G125" s="187"/>
      <c r="H125" s="187"/>
      <c r="I125" s="190"/>
      <c r="J125" s="201">
        <f>BK125</f>
        <v>0</v>
      </c>
      <c r="K125" s="187"/>
      <c r="L125" s="192"/>
      <c r="M125" s="193"/>
      <c r="N125" s="194"/>
      <c r="O125" s="194"/>
      <c r="P125" s="195">
        <f>SUM(P126:P128)</f>
        <v>0</v>
      </c>
      <c r="Q125" s="194"/>
      <c r="R125" s="195">
        <f>SUM(R126:R128)</f>
        <v>1.4214941999999999</v>
      </c>
      <c r="S125" s="194"/>
      <c r="T125" s="19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7" t="s">
        <v>80</v>
      </c>
      <c r="AT125" s="198" t="s">
        <v>71</v>
      </c>
      <c r="AU125" s="198" t="s">
        <v>80</v>
      </c>
      <c r="AY125" s="197" t="s">
        <v>158</v>
      </c>
      <c r="BK125" s="199">
        <f>SUM(BK126:BK128)</f>
        <v>0</v>
      </c>
    </row>
    <row r="126" s="2" customFormat="1" ht="16.5" customHeight="1">
      <c r="A126" s="36"/>
      <c r="B126" s="37"/>
      <c r="C126" s="202" t="s">
        <v>236</v>
      </c>
      <c r="D126" s="202" t="s">
        <v>161</v>
      </c>
      <c r="E126" s="203" t="s">
        <v>1691</v>
      </c>
      <c r="F126" s="204" t="s">
        <v>1692</v>
      </c>
      <c r="G126" s="205" t="s">
        <v>174</v>
      </c>
      <c r="H126" s="206">
        <v>0.63</v>
      </c>
      <c r="I126" s="207"/>
      <c r="J126" s="208">
        <f>ROUND(I126*H126,2)</f>
        <v>0</v>
      </c>
      <c r="K126" s="204" t="s">
        <v>560</v>
      </c>
      <c r="L126" s="42"/>
      <c r="M126" s="209" t="s">
        <v>19</v>
      </c>
      <c r="N126" s="210" t="s">
        <v>43</v>
      </c>
      <c r="O126" s="82"/>
      <c r="P126" s="211">
        <f>O126*H126</f>
        <v>0</v>
      </c>
      <c r="Q126" s="211">
        <v>2.2563399999999998</v>
      </c>
      <c r="R126" s="211">
        <f>Q126*H126</f>
        <v>1.4214941999999999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166</v>
      </c>
      <c r="AT126" s="213" t="s">
        <v>161</v>
      </c>
      <c r="AU126" s="213" t="s">
        <v>82</v>
      </c>
      <c r="AY126" s="15" t="s">
        <v>158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80</v>
      </c>
      <c r="BK126" s="214">
        <f>ROUND(I126*H126,2)</f>
        <v>0</v>
      </c>
      <c r="BL126" s="15" t="s">
        <v>166</v>
      </c>
      <c r="BM126" s="213" t="s">
        <v>1693</v>
      </c>
    </row>
    <row r="127" s="2" customFormat="1">
      <c r="A127" s="36"/>
      <c r="B127" s="37"/>
      <c r="C127" s="38"/>
      <c r="D127" s="215" t="s">
        <v>168</v>
      </c>
      <c r="E127" s="38"/>
      <c r="F127" s="216" t="s">
        <v>1694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168</v>
      </c>
      <c r="AU127" s="15" t="s">
        <v>82</v>
      </c>
    </row>
    <row r="128" s="2" customFormat="1">
      <c r="A128" s="36"/>
      <c r="B128" s="37"/>
      <c r="C128" s="38"/>
      <c r="D128" s="220" t="s">
        <v>170</v>
      </c>
      <c r="E128" s="38"/>
      <c r="F128" s="221" t="s">
        <v>1695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170</v>
      </c>
      <c r="AU128" s="15" t="s">
        <v>82</v>
      </c>
    </row>
    <row r="129" s="12" customFormat="1" ht="22.8" customHeight="1">
      <c r="A129" s="12"/>
      <c r="B129" s="186"/>
      <c r="C129" s="187"/>
      <c r="D129" s="188" t="s">
        <v>71</v>
      </c>
      <c r="E129" s="200" t="s">
        <v>166</v>
      </c>
      <c r="F129" s="200" t="s">
        <v>1696</v>
      </c>
      <c r="G129" s="187"/>
      <c r="H129" s="187"/>
      <c r="I129" s="190"/>
      <c r="J129" s="201">
        <f>BK129</f>
        <v>0</v>
      </c>
      <c r="K129" s="187"/>
      <c r="L129" s="192"/>
      <c r="M129" s="193"/>
      <c r="N129" s="194"/>
      <c r="O129" s="194"/>
      <c r="P129" s="195">
        <f>SUM(P130:P132)</f>
        <v>0</v>
      </c>
      <c r="Q129" s="194"/>
      <c r="R129" s="195">
        <f>SUM(R130:R132)</f>
        <v>0</v>
      </c>
      <c r="S129" s="194"/>
      <c r="T129" s="196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7" t="s">
        <v>80</v>
      </c>
      <c r="AT129" s="198" t="s">
        <v>71</v>
      </c>
      <c r="AU129" s="198" t="s">
        <v>80</v>
      </c>
      <c r="AY129" s="197" t="s">
        <v>158</v>
      </c>
      <c r="BK129" s="199">
        <f>SUM(BK130:BK132)</f>
        <v>0</v>
      </c>
    </row>
    <row r="130" s="2" customFormat="1" ht="16.5" customHeight="1">
      <c r="A130" s="36"/>
      <c r="B130" s="37"/>
      <c r="C130" s="202" t="s">
        <v>242</v>
      </c>
      <c r="D130" s="202" t="s">
        <v>161</v>
      </c>
      <c r="E130" s="203" t="s">
        <v>1697</v>
      </c>
      <c r="F130" s="204" t="s">
        <v>1698</v>
      </c>
      <c r="G130" s="205" t="s">
        <v>174</v>
      </c>
      <c r="H130" s="206">
        <v>0.41999999999999998</v>
      </c>
      <c r="I130" s="207"/>
      <c r="J130" s="208">
        <f>ROUND(I130*H130,2)</f>
        <v>0</v>
      </c>
      <c r="K130" s="204" t="s">
        <v>560</v>
      </c>
      <c r="L130" s="42"/>
      <c r="M130" s="209" t="s">
        <v>19</v>
      </c>
      <c r="N130" s="210" t="s">
        <v>43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166</v>
      </c>
      <c r="AT130" s="213" t="s">
        <v>161</v>
      </c>
      <c r="AU130" s="213" t="s">
        <v>82</v>
      </c>
      <c r="AY130" s="15" t="s">
        <v>158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80</v>
      </c>
      <c r="BK130" s="214">
        <f>ROUND(I130*H130,2)</f>
        <v>0</v>
      </c>
      <c r="BL130" s="15" t="s">
        <v>166</v>
      </c>
      <c r="BM130" s="213" t="s">
        <v>1699</v>
      </c>
    </row>
    <row r="131" s="2" customFormat="1">
      <c r="A131" s="36"/>
      <c r="B131" s="37"/>
      <c r="C131" s="38"/>
      <c r="D131" s="215" t="s">
        <v>168</v>
      </c>
      <c r="E131" s="38"/>
      <c r="F131" s="216" t="s">
        <v>1700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168</v>
      </c>
      <c r="AU131" s="15" t="s">
        <v>82</v>
      </c>
    </row>
    <row r="132" s="2" customFormat="1">
      <c r="A132" s="36"/>
      <c r="B132" s="37"/>
      <c r="C132" s="38"/>
      <c r="D132" s="220" t="s">
        <v>170</v>
      </c>
      <c r="E132" s="38"/>
      <c r="F132" s="221" t="s">
        <v>1701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170</v>
      </c>
      <c r="AU132" s="15" t="s">
        <v>82</v>
      </c>
    </row>
    <row r="133" s="12" customFormat="1" ht="22.8" customHeight="1">
      <c r="A133" s="12"/>
      <c r="B133" s="186"/>
      <c r="C133" s="187"/>
      <c r="D133" s="188" t="s">
        <v>71</v>
      </c>
      <c r="E133" s="200" t="s">
        <v>447</v>
      </c>
      <c r="F133" s="200" t="s">
        <v>448</v>
      </c>
      <c r="G133" s="187"/>
      <c r="H133" s="187"/>
      <c r="I133" s="190"/>
      <c r="J133" s="201">
        <f>BK133</f>
        <v>0</v>
      </c>
      <c r="K133" s="187"/>
      <c r="L133" s="192"/>
      <c r="M133" s="193"/>
      <c r="N133" s="194"/>
      <c r="O133" s="194"/>
      <c r="P133" s="195">
        <f>SUM(P134:P136)</f>
        <v>0</v>
      </c>
      <c r="Q133" s="194"/>
      <c r="R133" s="195">
        <f>SUM(R134:R136)</f>
        <v>0.39211200000000002</v>
      </c>
      <c r="S133" s="194"/>
      <c r="T133" s="196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7" t="s">
        <v>80</v>
      </c>
      <c r="AT133" s="198" t="s">
        <v>71</v>
      </c>
      <c r="AU133" s="198" t="s">
        <v>80</v>
      </c>
      <c r="AY133" s="197" t="s">
        <v>158</v>
      </c>
      <c r="BK133" s="199">
        <f>SUM(BK134:BK136)</f>
        <v>0</v>
      </c>
    </row>
    <row r="134" s="2" customFormat="1" ht="16.5" customHeight="1">
      <c r="A134" s="36"/>
      <c r="B134" s="37"/>
      <c r="C134" s="202" t="s">
        <v>248</v>
      </c>
      <c r="D134" s="202" t="s">
        <v>161</v>
      </c>
      <c r="E134" s="203" t="s">
        <v>1702</v>
      </c>
      <c r="F134" s="204" t="s">
        <v>1703</v>
      </c>
      <c r="G134" s="205" t="s">
        <v>164</v>
      </c>
      <c r="H134" s="206">
        <v>4.2000000000000002</v>
      </c>
      <c r="I134" s="207"/>
      <c r="J134" s="208">
        <f>ROUND(I134*H134,2)</f>
        <v>0</v>
      </c>
      <c r="K134" s="204" t="s">
        <v>560</v>
      </c>
      <c r="L134" s="42"/>
      <c r="M134" s="209" t="s">
        <v>19</v>
      </c>
      <c r="N134" s="210" t="s">
        <v>43</v>
      </c>
      <c r="O134" s="82"/>
      <c r="P134" s="211">
        <f>O134*H134</f>
        <v>0</v>
      </c>
      <c r="Q134" s="211">
        <v>0.093359999999999999</v>
      </c>
      <c r="R134" s="211">
        <f>Q134*H134</f>
        <v>0.39211200000000002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166</v>
      </c>
      <c r="AT134" s="213" t="s">
        <v>161</v>
      </c>
      <c r="AU134" s="213" t="s">
        <v>82</v>
      </c>
      <c r="AY134" s="15" t="s">
        <v>158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166</v>
      </c>
      <c r="BM134" s="213" t="s">
        <v>1704</v>
      </c>
    </row>
    <row r="135" s="2" customFormat="1">
      <c r="A135" s="36"/>
      <c r="B135" s="37"/>
      <c r="C135" s="38"/>
      <c r="D135" s="215" t="s">
        <v>168</v>
      </c>
      <c r="E135" s="38"/>
      <c r="F135" s="216" t="s">
        <v>1705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168</v>
      </c>
      <c r="AU135" s="15" t="s">
        <v>82</v>
      </c>
    </row>
    <row r="136" s="2" customFormat="1">
      <c r="A136" s="36"/>
      <c r="B136" s="37"/>
      <c r="C136" s="38"/>
      <c r="D136" s="220" t="s">
        <v>170</v>
      </c>
      <c r="E136" s="38"/>
      <c r="F136" s="221" t="s">
        <v>1706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170</v>
      </c>
      <c r="AU136" s="15" t="s">
        <v>82</v>
      </c>
    </row>
    <row r="137" s="12" customFormat="1" ht="22.8" customHeight="1">
      <c r="A137" s="12"/>
      <c r="B137" s="186"/>
      <c r="C137" s="187"/>
      <c r="D137" s="188" t="s">
        <v>71</v>
      </c>
      <c r="E137" s="200" t="s">
        <v>159</v>
      </c>
      <c r="F137" s="200" t="s">
        <v>160</v>
      </c>
      <c r="G137" s="187"/>
      <c r="H137" s="187"/>
      <c r="I137" s="190"/>
      <c r="J137" s="201">
        <f>BK137</f>
        <v>0</v>
      </c>
      <c r="K137" s="187"/>
      <c r="L137" s="192"/>
      <c r="M137" s="193"/>
      <c r="N137" s="194"/>
      <c r="O137" s="194"/>
      <c r="P137" s="195">
        <f>SUM(P138:P149)</f>
        <v>0</v>
      </c>
      <c r="Q137" s="194"/>
      <c r="R137" s="195">
        <f>SUM(R138:R149)</f>
        <v>0</v>
      </c>
      <c r="S137" s="194"/>
      <c r="T137" s="196">
        <f>SUM(T138:T149)</f>
        <v>2.5802700000000001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7" t="s">
        <v>80</v>
      </c>
      <c r="AT137" s="198" t="s">
        <v>71</v>
      </c>
      <c r="AU137" s="198" t="s">
        <v>80</v>
      </c>
      <c r="AY137" s="197" t="s">
        <v>158</v>
      </c>
      <c r="BK137" s="199">
        <f>SUM(BK138:BK149)</f>
        <v>0</v>
      </c>
    </row>
    <row r="138" s="2" customFormat="1" ht="16.5" customHeight="1">
      <c r="A138" s="36"/>
      <c r="B138" s="37"/>
      <c r="C138" s="202" t="s">
        <v>8</v>
      </c>
      <c r="D138" s="202" t="s">
        <v>161</v>
      </c>
      <c r="E138" s="203" t="s">
        <v>1707</v>
      </c>
      <c r="F138" s="204" t="s">
        <v>1708</v>
      </c>
      <c r="G138" s="205" t="s">
        <v>174</v>
      </c>
      <c r="H138" s="206">
        <v>0.63</v>
      </c>
      <c r="I138" s="207"/>
      <c r="J138" s="208">
        <f>ROUND(I138*H138,2)</f>
        <v>0</v>
      </c>
      <c r="K138" s="204" t="s">
        <v>560</v>
      </c>
      <c r="L138" s="42"/>
      <c r="M138" s="209" t="s">
        <v>19</v>
      </c>
      <c r="N138" s="210" t="s">
        <v>43</v>
      </c>
      <c r="O138" s="82"/>
      <c r="P138" s="211">
        <f>O138*H138</f>
        <v>0</v>
      </c>
      <c r="Q138" s="211">
        <v>0</v>
      </c>
      <c r="R138" s="211">
        <f>Q138*H138</f>
        <v>0</v>
      </c>
      <c r="S138" s="211">
        <v>2.2000000000000002</v>
      </c>
      <c r="T138" s="212">
        <f>S138*H138</f>
        <v>1.3860000000000001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166</v>
      </c>
      <c r="AT138" s="213" t="s">
        <v>161</v>
      </c>
      <c r="AU138" s="213" t="s">
        <v>82</v>
      </c>
      <c r="AY138" s="15" t="s">
        <v>158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80</v>
      </c>
      <c r="BK138" s="214">
        <f>ROUND(I138*H138,2)</f>
        <v>0</v>
      </c>
      <c r="BL138" s="15" t="s">
        <v>166</v>
      </c>
      <c r="BM138" s="213" t="s">
        <v>1709</v>
      </c>
    </row>
    <row r="139" s="2" customFormat="1">
      <c r="A139" s="36"/>
      <c r="B139" s="37"/>
      <c r="C139" s="38"/>
      <c r="D139" s="215" t="s">
        <v>168</v>
      </c>
      <c r="E139" s="38"/>
      <c r="F139" s="216" t="s">
        <v>1710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168</v>
      </c>
      <c r="AU139" s="15" t="s">
        <v>82</v>
      </c>
    </row>
    <row r="140" s="2" customFormat="1">
      <c r="A140" s="36"/>
      <c r="B140" s="37"/>
      <c r="C140" s="38"/>
      <c r="D140" s="220" t="s">
        <v>170</v>
      </c>
      <c r="E140" s="38"/>
      <c r="F140" s="221" t="s">
        <v>1711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170</v>
      </c>
      <c r="AU140" s="15" t="s">
        <v>82</v>
      </c>
    </row>
    <row r="141" s="2" customFormat="1" ht="16.5" customHeight="1">
      <c r="A141" s="36"/>
      <c r="B141" s="37"/>
      <c r="C141" s="202" t="s">
        <v>259</v>
      </c>
      <c r="D141" s="202" t="s">
        <v>161</v>
      </c>
      <c r="E141" s="203" t="s">
        <v>1712</v>
      </c>
      <c r="F141" s="204" t="s">
        <v>1713</v>
      </c>
      <c r="G141" s="205" t="s">
        <v>174</v>
      </c>
      <c r="H141" s="206">
        <v>0.63</v>
      </c>
      <c r="I141" s="207"/>
      <c r="J141" s="208">
        <f>ROUND(I141*H141,2)</f>
        <v>0</v>
      </c>
      <c r="K141" s="204" t="s">
        <v>560</v>
      </c>
      <c r="L141" s="42"/>
      <c r="M141" s="209" t="s">
        <v>19</v>
      </c>
      <c r="N141" s="210" t="s">
        <v>43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0.029000000000000001</v>
      </c>
      <c r="T141" s="212">
        <f>S141*H141</f>
        <v>0.018270000000000002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166</v>
      </c>
      <c r="AT141" s="213" t="s">
        <v>161</v>
      </c>
      <c r="AU141" s="213" t="s">
        <v>82</v>
      </c>
      <c r="AY141" s="15" t="s">
        <v>158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80</v>
      </c>
      <c r="BK141" s="214">
        <f>ROUND(I141*H141,2)</f>
        <v>0</v>
      </c>
      <c r="BL141" s="15" t="s">
        <v>166</v>
      </c>
      <c r="BM141" s="213" t="s">
        <v>1714</v>
      </c>
    </row>
    <row r="142" s="2" customFormat="1">
      <c r="A142" s="36"/>
      <c r="B142" s="37"/>
      <c r="C142" s="38"/>
      <c r="D142" s="215" t="s">
        <v>168</v>
      </c>
      <c r="E142" s="38"/>
      <c r="F142" s="216" t="s">
        <v>1715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168</v>
      </c>
      <c r="AU142" s="15" t="s">
        <v>82</v>
      </c>
    </row>
    <row r="143" s="2" customFormat="1">
      <c r="A143" s="36"/>
      <c r="B143" s="37"/>
      <c r="C143" s="38"/>
      <c r="D143" s="220" t="s">
        <v>170</v>
      </c>
      <c r="E143" s="38"/>
      <c r="F143" s="221" t="s">
        <v>1716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170</v>
      </c>
      <c r="AU143" s="15" t="s">
        <v>82</v>
      </c>
    </row>
    <row r="144" s="2" customFormat="1" ht="16.5" customHeight="1">
      <c r="A144" s="36"/>
      <c r="B144" s="37"/>
      <c r="C144" s="202" t="s">
        <v>265</v>
      </c>
      <c r="D144" s="202" t="s">
        <v>161</v>
      </c>
      <c r="E144" s="203" t="s">
        <v>1717</v>
      </c>
      <c r="F144" s="204" t="s">
        <v>1718</v>
      </c>
      <c r="G144" s="205" t="s">
        <v>174</v>
      </c>
      <c r="H144" s="206">
        <v>0.23999999999999999</v>
      </c>
      <c r="I144" s="207"/>
      <c r="J144" s="208">
        <f>ROUND(I144*H144,2)</f>
        <v>0</v>
      </c>
      <c r="K144" s="204" t="s">
        <v>560</v>
      </c>
      <c r="L144" s="42"/>
      <c r="M144" s="209" t="s">
        <v>19</v>
      </c>
      <c r="N144" s="210" t="s">
        <v>43</v>
      </c>
      <c r="O144" s="82"/>
      <c r="P144" s="211">
        <f>O144*H144</f>
        <v>0</v>
      </c>
      <c r="Q144" s="211">
        <v>0</v>
      </c>
      <c r="R144" s="211">
        <f>Q144*H144</f>
        <v>0</v>
      </c>
      <c r="S144" s="211">
        <v>1.3999999999999999</v>
      </c>
      <c r="T144" s="212">
        <f>S144*H144</f>
        <v>0.33599999999999997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3" t="s">
        <v>166</v>
      </c>
      <c r="AT144" s="213" t="s">
        <v>161</v>
      </c>
      <c r="AU144" s="213" t="s">
        <v>82</v>
      </c>
      <c r="AY144" s="15" t="s">
        <v>158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5" t="s">
        <v>80</v>
      </c>
      <c r="BK144" s="214">
        <f>ROUND(I144*H144,2)</f>
        <v>0</v>
      </c>
      <c r="BL144" s="15" t="s">
        <v>166</v>
      </c>
      <c r="BM144" s="213" t="s">
        <v>1719</v>
      </c>
    </row>
    <row r="145" s="2" customFormat="1">
      <c r="A145" s="36"/>
      <c r="B145" s="37"/>
      <c r="C145" s="38"/>
      <c r="D145" s="215" t="s">
        <v>168</v>
      </c>
      <c r="E145" s="38"/>
      <c r="F145" s="216" t="s">
        <v>1720</v>
      </c>
      <c r="G145" s="38"/>
      <c r="H145" s="38"/>
      <c r="I145" s="217"/>
      <c r="J145" s="38"/>
      <c r="K145" s="38"/>
      <c r="L145" s="42"/>
      <c r="M145" s="218"/>
      <c r="N145" s="219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168</v>
      </c>
      <c r="AU145" s="15" t="s">
        <v>82</v>
      </c>
    </row>
    <row r="146" s="2" customFormat="1">
      <c r="A146" s="36"/>
      <c r="B146" s="37"/>
      <c r="C146" s="38"/>
      <c r="D146" s="220" t="s">
        <v>170</v>
      </c>
      <c r="E146" s="38"/>
      <c r="F146" s="221" t="s">
        <v>1721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170</v>
      </c>
      <c r="AU146" s="15" t="s">
        <v>82</v>
      </c>
    </row>
    <row r="147" s="2" customFormat="1" ht="16.5" customHeight="1">
      <c r="A147" s="36"/>
      <c r="B147" s="37"/>
      <c r="C147" s="202" t="s">
        <v>275</v>
      </c>
      <c r="D147" s="202" t="s">
        <v>161</v>
      </c>
      <c r="E147" s="203" t="s">
        <v>1722</v>
      </c>
      <c r="F147" s="204" t="s">
        <v>1723</v>
      </c>
      <c r="G147" s="205" t="s">
        <v>174</v>
      </c>
      <c r="H147" s="206">
        <v>0.59999999999999998</v>
      </c>
      <c r="I147" s="207"/>
      <c r="J147" s="208">
        <f>ROUND(I147*H147,2)</f>
        <v>0</v>
      </c>
      <c r="K147" s="204" t="s">
        <v>560</v>
      </c>
      <c r="L147" s="42"/>
      <c r="M147" s="209" t="s">
        <v>19</v>
      </c>
      <c r="N147" s="210" t="s">
        <v>43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1.3999999999999999</v>
      </c>
      <c r="T147" s="212">
        <f>S147*H147</f>
        <v>0.83999999999999997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166</v>
      </c>
      <c r="AT147" s="213" t="s">
        <v>161</v>
      </c>
      <c r="AU147" s="213" t="s">
        <v>82</v>
      </c>
      <c r="AY147" s="15" t="s">
        <v>158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80</v>
      </c>
      <c r="BK147" s="214">
        <f>ROUND(I147*H147,2)</f>
        <v>0</v>
      </c>
      <c r="BL147" s="15" t="s">
        <v>166</v>
      </c>
      <c r="BM147" s="213" t="s">
        <v>1724</v>
      </c>
    </row>
    <row r="148" s="2" customFormat="1">
      <c r="A148" s="36"/>
      <c r="B148" s="37"/>
      <c r="C148" s="38"/>
      <c r="D148" s="215" t="s">
        <v>168</v>
      </c>
      <c r="E148" s="38"/>
      <c r="F148" s="216" t="s">
        <v>1725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168</v>
      </c>
      <c r="AU148" s="15" t="s">
        <v>82</v>
      </c>
    </row>
    <row r="149" s="2" customFormat="1">
      <c r="A149" s="36"/>
      <c r="B149" s="37"/>
      <c r="C149" s="38"/>
      <c r="D149" s="220" t="s">
        <v>170</v>
      </c>
      <c r="E149" s="38"/>
      <c r="F149" s="221" t="s">
        <v>1726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170</v>
      </c>
      <c r="AU149" s="15" t="s">
        <v>82</v>
      </c>
    </row>
    <row r="150" s="12" customFormat="1" ht="22.8" customHeight="1">
      <c r="A150" s="12"/>
      <c r="B150" s="186"/>
      <c r="C150" s="187"/>
      <c r="D150" s="188" t="s">
        <v>71</v>
      </c>
      <c r="E150" s="200" t="s">
        <v>215</v>
      </c>
      <c r="F150" s="200" t="s">
        <v>216</v>
      </c>
      <c r="G150" s="187"/>
      <c r="H150" s="187"/>
      <c r="I150" s="190"/>
      <c r="J150" s="201">
        <f>BK150</f>
        <v>0</v>
      </c>
      <c r="K150" s="187"/>
      <c r="L150" s="192"/>
      <c r="M150" s="193"/>
      <c r="N150" s="194"/>
      <c r="O150" s="194"/>
      <c r="P150" s="195">
        <f>SUM(P151:P165)</f>
        <v>0</v>
      </c>
      <c r="Q150" s="194"/>
      <c r="R150" s="195">
        <f>SUM(R151:R165)</f>
        <v>0</v>
      </c>
      <c r="S150" s="194"/>
      <c r="T150" s="196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7" t="s">
        <v>80</v>
      </c>
      <c r="AT150" s="198" t="s">
        <v>71</v>
      </c>
      <c r="AU150" s="198" t="s">
        <v>80</v>
      </c>
      <c r="AY150" s="197" t="s">
        <v>158</v>
      </c>
      <c r="BK150" s="199">
        <f>SUM(BK151:BK165)</f>
        <v>0</v>
      </c>
    </row>
    <row r="151" s="2" customFormat="1" ht="16.5" customHeight="1">
      <c r="A151" s="36"/>
      <c r="B151" s="37"/>
      <c r="C151" s="202" t="s">
        <v>282</v>
      </c>
      <c r="D151" s="202" t="s">
        <v>161</v>
      </c>
      <c r="E151" s="203" t="s">
        <v>1727</v>
      </c>
      <c r="F151" s="204" t="s">
        <v>1728</v>
      </c>
      <c r="G151" s="205" t="s">
        <v>220</v>
      </c>
      <c r="H151" s="206">
        <v>2.5800000000000001</v>
      </c>
      <c r="I151" s="207"/>
      <c r="J151" s="208">
        <f>ROUND(I151*H151,2)</f>
        <v>0</v>
      </c>
      <c r="K151" s="204" t="s">
        <v>560</v>
      </c>
      <c r="L151" s="42"/>
      <c r="M151" s="209" t="s">
        <v>19</v>
      </c>
      <c r="N151" s="210" t="s">
        <v>43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166</v>
      </c>
      <c r="AT151" s="213" t="s">
        <v>161</v>
      </c>
      <c r="AU151" s="213" t="s">
        <v>82</v>
      </c>
      <c r="AY151" s="15" t="s">
        <v>158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80</v>
      </c>
      <c r="BK151" s="214">
        <f>ROUND(I151*H151,2)</f>
        <v>0</v>
      </c>
      <c r="BL151" s="15" t="s">
        <v>166</v>
      </c>
      <c r="BM151" s="213" t="s">
        <v>1729</v>
      </c>
    </row>
    <row r="152" s="2" customFormat="1">
      <c r="A152" s="36"/>
      <c r="B152" s="37"/>
      <c r="C152" s="38"/>
      <c r="D152" s="215" t="s">
        <v>168</v>
      </c>
      <c r="E152" s="38"/>
      <c r="F152" s="216" t="s">
        <v>1730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168</v>
      </c>
      <c r="AU152" s="15" t="s">
        <v>82</v>
      </c>
    </row>
    <row r="153" s="2" customFormat="1">
      <c r="A153" s="36"/>
      <c r="B153" s="37"/>
      <c r="C153" s="38"/>
      <c r="D153" s="220" t="s">
        <v>170</v>
      </c>
      <c r="E153" s="38"/>
      <c r="F153" s="221" t="s">
        <v>1731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170</v>
      </c>
      <c r="AU153" s="15" t="s">
        <v>82</v>
      </c>
    </row>
    <row r="154" s="2" customFormat="1" ht="16.5" customHeight="1">
      <c r="A154" s="36"/>
      <c r="B154" s="37"/>
      <c r="C154" s="202" t="s">
        <v>288</v>
      </c>
      <c r="D154" s="202" t="s">
        <v>161</v>
      </c>
      <c r="E154" s="203" t="s">
        <v>225</v>
      </c>
      <c r="F154" s="204" t="s">
        <v>226</v>
      </c>
      <c r="G154" s="205" t="s">
        <v>220</v>
      </c>
      <c r="H154" s="206">
        <v>2.5800000000000001</v>
      </c>
      <c r="I154" s="207"/>
      <c r="J154" s="208">
        <f>ROUND(I154*H154,2)</f>
        <v>0</v>
      </c>
      <c r="K154" s="204" t="s">
        <v>560</v>
      </c>
      <c r="L154" s="42"/>
      <c r="M154" s="209" t="s">
        <v>19</v>
      </c>
      <c r="N154" s="210" t="s">
        <v>43</v>
      </c>
      <c r="O154" s="82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166</v>
      </c>
      <c r="AT154" s="213" t="s">
        <v>161</v>
      </c>
      <c r="AU154" s="213" t="s">
        <v>82</v>
      </c>
      <c r="AY154" s="15" t="s">
        <v>158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80</v>
      </c>
      <c r="BK154" s="214">
        <f>ROUND(I154*H154,2)</f>
        <v>0</v>
      </c>
      <c r="BL154" s="15" t="s">
        <v>166</v>
      </c>
      <c r="BM154" s="213" t="s">
        <v>1732</v>
      </c>
    </row>
    <row r="155" s="2" customFormat="1">
      <c r="A155" s="36"/>
      <c r="B155" s="37"/>
      <c r="C155" s="38"/>
      <c r="D155" s="215" t="s">
        <v>168</v>
      </c>
      <c r="E155" s="38"/>
      <c r="F155" s="216" t="s">
        <v>228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168</v>
      </c>
      <c r="AU155" s="15" t="s">
        <v>82</v>
      </c>
    </row>
    <row r="156" s="2" customFormat="1">
      <c r="A156" s="36"/>
      <c r="B156" s="37"/>
      <c r="C156" s="38"/>
      <c r="D156" s="220" t="s">
        <v>170</v>
      </c>
      <c r="E156" s="38"/>
      <c r="F156" s="221" t="s">
        <v>1733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170</v>
      </c>
      <c r="AU156" s="15" t="s">
        <v>82</v>
      </c>
    </row>
    <row r="157" s="2" customFormat="1" ht="16.5" customHeight="1">
      <c r="A157" s="36"/>
      <c r="B157" s="37"/>
      <c r="C157" s="202" t="s">
        <v>7</v>
      </c>
      <c r="D157" s="202" t="s">
        <v>161</v>
      </c>
      <c r="E157" s="203" t="s">
        <v>231</v>
      </c>
      <c r="F157" s="204" t="s">
        <v>232</v>
      </c>
      <c r="G157" s="205" t="s">
        <v>220</v>
      </c>
      <c r="H157" s="206">
        <v>25.800000000000001</v>
      </c>
      <c r="I157" s="207"/>
      <c r="J157" s="208">
        <f>ROUND(I157*H157,2)</f>
        <v>0</v>
      </c>
      <c r="K157" s="204" t="s">
        <v>560</v>
      </c>
      <c r="L157" s="42"/>
      <c r="M157" s="209" t="s">
        <v>19</v>
      </c>
      <c r="N157" s="210" t="s">
        <v>43</v>
      </c>
      <c r="O157" s="82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3" t="s">
        <v>166</v>
      </c>
      <c r="AT157" s="213" t="s">
        <v>161</v>
      </c>
      <c r="AU157" s="213" t="s">
        <v>82</v>
      </c>
      <c r="AY157" s="15" t="s">
        <v>158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5" t="s">
        <v>80</v>
      </c>
      <c r="BK157" s="214">
        <f>ROUND(I157*H157,2)</f>
        <v>0</v>
      </c>
      <c r="BL157" s="15" t="s">
        <v>166</v>
      </c>
      <c r="BM157" s="213" t="s">
        <v>1734</v>
      </c>
    </row>
    <row r="158" s="2" customFormat="1">
      <c r="A158" s="36"/>
      <c r="B158" s="37"/>
      <c r="C158" s="38"/>
      <c r="D158" s="215" t="s">
        <v>168</v>
      </c>
      <c r="E158" s="38"/>
      <c r="F158" s="216" t="s">
        <v>234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168</v>
      </c>
      <c r="AU158" s="15" t="s">
        <v>82</v>
      </c>
    </row>
    <row r="159" s="2" customFormat="1">
      <c r="A159" s="36"/>
      <c r="B159" s="37"/>
      <c r="C159" s="38"/>
      <c r="D159" s="220" t="s">
        <v>170</v>
      </c>
      <c r="E159" s="38"/>
      <c r="F159" s="221" t="s">
        <v>1735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170</v>
      </c>
      <c r="AU159" s="15" t="s">
        <v>82</v>
      </c>
    </row>
    <row r="160" s="2" customFormat="1" ht="21.75" customHeight="1">
      <c r="A160" s="36"/>
      <c r="B160" s="37"/>
      <c r="C160" s="202" t="s">
        <v>299</v>
      </c>
      <c r="D160" s="202" t="s">
        <v>161</v>
      </c>
      <c r="E160" s="203" t="s">
        <v>1736</v>
      </c>
      <c r="F160" s="204" t="s">
        <v>1737</v>
      </c>
      <c r="G160" s="205" t="s">
        <v>220</v>
      </c>
      <c r="H160" s="206">
        <v>1.4039999999999999</v>
      </c>
      <c r="I160" s="207"/>
      <c r="J160" s="208">
        <f>ROUND(I160*H160,2)</f>
        <v>0</v>
      </c>
      <c r="K160" s="204" t="s">
        <v>560</v>
      </c>
      <c r="L160" s="42"/>
      <c r="M160" s="209" t="s">
        <v>19</v>
      </c>
      <c r="N160" s="210" t="s">
        <v>43</v>
      </c>
      <c r="O160" s="82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166</v>
      </c>
      <c r="AT160" s="213" t="s">
        <v>161</v>
      </c>
      <c r="AU160" s="213" t="s">
        <v>82</v>
      </c>
      <c r="AY160" s="15" t="s">
        <v>158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80</v>
      </c>
      <c r="BK160" s="214">
        <f>ROUND(I160*H160,2)</f>
        <v>0</v>
      </c>
      <c r="BL160" s="15" t="s">
        <v>166</v>
      </c>
      <c r="BM160" s="213" t="s">
        <v>1738</v>
      </c>
    </row>
    <row r="161" s="2" customFormat="1">
      <c r="A161" s="36"/>
      <c r="B161" s="37"/>
      <c r="C161" s="38"/>
      <c r="D161" s="215" t="s">
        <v>168</v>
      </c>
      <c r="E161" s="38"/>
      <c r="F161" s="216" t="s">
        <v>1739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168</v>
      </c>
      <c r="AU161" s="15" t="s">
        <v>82</v>
      </c>
    </row>
    <row r="162" s="2" customFormat="1">
      <c r="A162" s="36"/>
      <c r="B162" s="37"/>
      <c r="C162" s="38"/>
      <c r="D162" s="220" t="s">
        <v>170</v>
      </c>
      <c r="E162" s="38"/>
      <c r="F162" s="221" t="s">
        <v>1740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170</v>
      </c>
      <c r="AU162" s="15" t="s">
        <v>82</v>
      </c>
    </row>
    <row r="163" s="2" customFormat="1" ht="16.5" customHeight="1">
      <c r="A163" s="36"/>
      <c r="B163" s="37"/>
      <c r="C163" s="202" t="s">
        <v>305</v>
      </c>
      <c r="D163" s="202" t="s">
        <v>161</v>
      </c>
      <c r="E163" s="203" t="s">
        <v>1741</v>
      </c>
      <c r="F163" s="204" t="s">
        <v>1677</v>
      </c>
      <c r="G163" s="205" t="s">
        <v>220</v>
      </c>
      <c r="H163" s="206">
        <v>1.1759999999999999</v>
      </c>
      <c r="I163" s="207"/>
      <c r="J163" s="208">
        <f>ROUND(I163*H163,2)</f>
        <v>0</v>
      </c>
      <c r="K163" s="204" t="s">
        <v>560</v>
      </c>
      <c r="L163" s="42"/>
      <c r="M163" s="209" t="s">
        <v>19</v>
      </c>
      <c r="N163" s="210" t="s">
        <v>43</v>
      </c>
      <c r="O163" s="82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3" t="s">
        <v>166</v>
      </c>
      <c r="AT163" s="213" t="s">
        <v>161</v>
      </c>
      <c r="AU163" s="213" t="s">
        <v>82</v>
      </c>
      <c r="AY163" s="15" t="s">
        <v>158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80</v>
      </c>
      <c r="BK163" s="214">
        <f>ROUND(I163*H163,2)</f>
        <v>0</v>
      </c>
      <c r="BL163" s="15" t="s">
        <v>166</v>
      </c>
      <c r="BM163" s="213" t="s">
        <v>1742</v>
      </c>
    </row>
    <row r="164" s="2" customFormat="1">
      <c r="A164" s="36"/>
      <c r="B164" s="37"/>
      <c r="C164" s="38"/>
      <c r="D164" s="215" t="s">
        <v>168</v>
      </c>
      <c r="E164" s="38"/>
      <c r="F164" s="216" t="s">
        <v>1679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168</v>
      </c>
      <c r="AU164" s="15" t="s">
        <v>82</v>
      </c>
    </row>
    <row r="165" s="2" customFormat="1">
      <c r="A165" s="36"/>
      <c r="B165" s="37"/>
      <c r="C165" s="38"/>
      <c r="D165" s="220" t="s">
        <v>170</v>
      </c>
      <c r="E165" s="38"/>
      <c r="F165" s="221" t="s">
        <v>1743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170</v>
      </c>
      <c r="AU165" s="15" t="s">
        <v>82</v>
      </c>
    </row>
    <row r="166" s="12" customFormat="1" ht="22.8" customHeight="1">
      <c r="A166" s="12"/>
      <c r="B166" s="186"/>
      <c r="C166" s="187"/>
      <c r="D166" s="188" t="s">
        <v>71</v>
      </c>
      <c r="E166" s="200" t="s">
        <v>494</v>
      </c>
      <c r="F166" s="200" t="s">
        <v>495</v>
      </c>
      <c r="G166" s="187"/>
      <c r="H166" s="187"/>
      <c r="I166" s="190"/>
      <c r="J166" s="201">
        <f>BK166</f>
        <v>0</v>
      </c>
      <c r="K166" s="187"/>
      <c r="L166" s="192"/>
      <c r="M166" s="193"/>
      <c r="N166" s="194"/>
      <c r="O166" s="194"/>
      <c r="P166" s="195">
        <f>SUM(P167:P169)</f>
        <v>0</v>
      </c>
      <c r="Q166" s="194"/>
      <c r="R166" s="195">
        <f>SUM(R167:R169)</f>
        <v>0</v>
      </c>
      <c r="S166" s="194"/>
      <c r="T166" s="196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7" t="s">
        <v>80</v>
      </c>
      <c r="AT166" s="198" t="s">
        <v>71</v>
      </c>
      <c r="AU166" s="198" t="s">
        <v>80</v>
      </c>
      <c r="AY166" s="197" t="s">
        <v>158</v>
      </c>
      <c r="BK166" s="199">
        <f>SUM(BK167:BK169)</f>
        <v>0</v>
      </c>
    </row>
    <row r="167" s="2" customFormat="1" ht="16.5" customHeight="1">
      <c r="A167" s="36"/>
      <c r="B167" s="37"/>
      <c r="C167" s="202" t="s">
        <v>312</v>
      </c>
      <c r="D167" s="202" t="s">
        <v>161</v>
      </c>
      <c r="E167" s="203" t="s">
        <v>926</v>
      </c>
      <c r="F167" s="204" t="s">
        <v>927</v>
      </c>
      <c r="G167" s="205" t="s">
        <v>220</v>
      </c>
      <c r="H167" s="206">
        <v>4.3339999999999996</v>
      </c>
      <c r="I167" s="207"/>
      <c r="J167" s="208">
        <f>ROUND(I167*H167,2)</f>
        <v>0</v>
      </c>
      <c r="K167" s="204" t="s">
        <v>560</v>
      </c>
      <c r="L167" s="42"/>
      <c r="M167" s="209" t="s">
        <v>19</v>
      </c>
      <c r="N167" s="210" t="s">
        <v>43</v>
      </c>
      <c r="O167" s="82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3" t="s">
        <v>166</v>
      </c>
      <c r="AT167" s="213" t="s">
        <v>161</v>
      </c>
      <c r="AU167" s="213" t="s">
        <v>82</v>
      </c>
      <c r="AY167" s="15" t="s">
        <v>158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80</v>
      </c>
      <c r="BK167" s="214">
        <f>ROUND(I167*H167,2)</f>
        <v>0</v>
      </c>
      <c r="BL167" s="15" t="s">
        <v>166</v>
      </c>
      <c r="BM167" s="213" t="s">
        <v>1744</v>
      </c>
    </row>
    <row r="168" s="2" customFormat="1">
      <c r="A168" s="36"/>
      <c r="B168" s="37"/>
      <c r="C168" s="38"/>
      <c r="D168" s="215" t="s">
        <v>168</v>
      </c>
      <c r="E168" s="38"/>
      <c r="F168" s="216" t="s">
        <v>929</v>
      </c>
      <c r="G168" s="38"/>
      <c r="H168" s="38"/>
      <c r="I168" s="217"/>
      <c r="J168" s="38"/>
      <c r="K168" s="38"/>
      <c r="L168" s="42"/>
      <c r="M168" s="218"/>
      <c r="N168" s="219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168</v>
      </c>
      <c r="AU168" s="15" t="s">
        <v>82</v>
      </c>
    </row>
    <row r="169" s="2" customFormat="1">
      <c r="A169" s="36"/>
      <c r="B169" s="37"/>
      <c r="C169" s="38"/>
      <c r="D169" s="220" t="s">
        <v>170</v>
      </c>
      <c r="E169" s="38"/>
      <c r="F169" s="221" t="s">
        <v>1745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170</v>
      </c>
      <c r="AU169" s="15" t="s">
        <v>82</v>
      </c>
    </row>
    <row r="170" s="12" customFormat="1" ht="25.92" customHeight="1">
      <c r="A170" s="12"/>
      <c r="B170" s="186"/>
      <c r="C170" s="187"/>
      <c r="D170" s="188" t="s">
        <v>71</v>
      </c>
      <c r="E170" s="189" t="s">
        <v>271</v>
      </c>
      <c r="F170" s="189" t="s">
        <v>272</v>
      </c>
      <c r="G170" s="187"/>
      <c r="H170" s="187"/>
      <c r="I170" s="190"/>
      <c r="J170" s="191">
        <f>BK170</f>
        <v>0</v>
      </c>
      <c r="K170" s="187"/>
      <c r="L170" s="192"/>
      <c r="M170" s="193"/>
      <c r="N170" s="194"/>
      <c r="O170" s="194"/>
      <c r="P170" s="195">
        <f>P171</f>
        <v>0</v>
      </c>
      <c r="Q170" s="194"/>
      <c r="R170" s="195">
        <f>R171</f>
        <v>0.016800000000000002</v>
      </c>
      <c r="S170" s="194"/>
      <c r="T170" s="196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7" t="s">
        <v>82</v>
      </c>
      <c r="AT170" s="198" t="s">
        <v>71</v>
      </c>
      <c r="AU170" s="198" t="s">
        <v>72</v>
      </c>
      <c r="AY170" s="197" t="s">
        <v>158</v>
      </c>
      <c r="BK170" s="199">
        <f>BK171</f>
        <v>0</v>
      </c>
    </row>
    <row r="171" s="12" customFormat="1" ht="22.8" customHeight="1">
      <c r="A171" s="12"/>
      <c r="B171" s="186"/>
      <c r="C171" s="187"/>
      <c r="D171" s="188" t="s">
        <v>71</v>
      </c>
      <c r="E171" s="200" t="s">
        <v>501</v>
      </c>
      <c r="F171" s="200" t="s">
        <v>502</v>
      </c>
      <c r="G171" s="187"/>
      <c r="H171" s="187"/>
      <c r="I171" s="190"/>
      <c r="J171" s="201">
        <f>BK171</f>
        <v>0</v>
      </c>
      <c r="K171" s="187"/>
      <c r="L171" s="192"/>
      <c r="M171" s="193"/>
      <c r="N171" s="194"/>
      <c r="O171" s="194"/>
      <c r="P171" s="195">
        <f>SUM(P172:P180)</f>
        <v>0</v>
      </c>
      <c r="Q171" s="194"/>
      <c r="R171" s="195">
        <f>SUM(R172:R180)</f>
        <v>0.016800000000000002</v>
      </c>
      <c r="S171" s="194"/>
      <c r="T171" s="196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7" t="s">
        <v>82</v>
      </c>
      <c r="AT171" s="198" t="s">
        <v>71</v>
      </c>
      <c r="AU171" s="198" t="s">
        <v>80</v>
      </c>
      <c r="AY171" s="197" t="s">
        <v>158</v>
      </c>
      <c r="BK171" s="199">
        <f>SUM(BK172:BK180)</f>
        <v>0</v>
      </c>
    </row>
    <row r="172" s="2" customFormat="1" ht="24.15" customHeight="1">
      <c r="A172" s="36"/>
      <c r="B172" s="37"/>
      <c r="C172" s="202" t="s">
        <v>318</v>
      </c>
      <c r="D172" s="202" t="s">
        <v>161</v>
      </c>
      <c r="E172" s="203" t="s">
        <v>1746</v>
      </c>
      <c r="F172" s="204" t="s">
        <v>1747</v>
      </c>
      <c r="G172" s="205" t="s">
        <v>164</v>
      </c>
      <c r="H172" s="206">
        <v>4.2000000000000002</v>
      </c>
      <c r="I172" s="207"/>
      <c r="J172" s="208">
        <f>ROUND(I172*H172,2)</f>
        <v>0</v>
      </c>
      <c r="K172" s="204" t="s">
        <v>560</v>
      </c>
      <c r="L172" s="42"/>
      <c r="M172" s="209" t="s">
        <v>19</v>
      </c>
      <c r="N172" s="210" t="s">
        <v>43</v>
      </c>
      <c r="O172" s="82"/>
      <c r="P172" s="211">
        <f>O172*H172</f>
        <v>0</v>
      </c>
      <c r="Q172" s="211">
        <v>0.0040000000000000001</v>
      </c>
      <c r="R172" s="211">
        <f>Q172*H172</f>
        <v>0.016800000000000002</v>
      </c>
      <c r="S172" s="211">
        <v>0</v>
      </c>
      <c r="T172" s="21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3" t="s">
        <v>259</v>
      </c>
      <c r="AT172" s="213" t="s">
        <v>161</v>
      </c>
      <c r="AU172" s="213" t="s">
        <v>82</v>
      </c>
      <c r="AY172" s="15" t="s">
        <v>158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5" t="s">
        <v>80</v>
      </c>
      <c r="BK172" s="214">
        <f>ROUND(I172*H172,2)</f>
        <v>0</v>
      </c>
      <c r="BL172" s="15" t="s">
        <v>259</v>
      </c>
      <c r="BM172" s="213" t="s">
        <v>1748</v>
      </c>
    </row>
    <row r="173" s="2" customFormat="1">
      <c r="A173" s="36"/>
      <c r="B173" s="37"/>
      <c r="C173" s="38"/>
      <c r="D173" s="215" t="s">
        <v>168</v>
      </c>
      <c r="E173" s="38"/>
      <c r="F173" s="216" t="s">
        <v>1749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168</v>
      </c>
      <c r="AU173" s="15" t="s">
        <v>82</v>
      </c>
    </row>
    <row r="174" s="2" customFormat="1">
      <c r="A174" s="36"/>
      <c r="B174" s="37"/>
      <c r="C174" s="38"/>
      <c r="D174" s="220" t="s">
        <v>170</v>
      </c>
      <c r="E174" s="38"/>
      <c r="F174" s="221" t="s">
        <v>1750</v>
      </c>
      <c r="G174" s="38"/>
      <c r="H174" s="38"/>
      <c r="I174" s="217"/>
      <c r="J174" s="38"/>
      <c r="K174" s="38"/>
      <c r="L174" s="42"/>
      <c r="M174" s="218"/>
      <c r="N174" s="219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170</v>
      </c>
      <c r="AU174" s="15" t="s">
        <v>82</v>
      </c>
    </row>
    <row r="175" s="2" customFormat="1" ht="16.5" customHeight="1">
      <c r="A175" s="36"/>
      <c r="B175" s="37"/>
      <c r="C175" s="202" t="s">
        <v>323</v>
      </c>
      <c r="D175" s="202" t="s">
        <v>161</v>
      </c>
      <c r="E175" s="203" t="s">
        <v>932</v>
      </c>
      <c r="F175" s="204" t="s">
        <v>1751</v>
      </c>
      <c r="G175" s="205" t="s">
        <v>220</v>
      </c>
      <c r="H175" s="206">
        <v>0.017000000000000001</v>
      </c>
      <c r="I175" s="207"/>
      <c r="J175" s="208">
        <f>ROUND(I175*H175,2)</f>
        <v>0</v>
      </c>
      <c r="K175" s="204" t="s">
        <v>560</v>
      </c>
      <c r="L175" s="42"/>
      <c r="M175" s="209" t="s">
        <v>19</v>
      </c>
      <c r="N175" s="210" t="s">
        <v>43</v>
      </c>
      <c r="O175" s="82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3" t="s">
        <v>259</v>
      </c>
      <c r="AT175" s="213" t="s">
        <v>161</v>
      </c>
      <c r="AU175" s="213" t="s">
        <v>82</v>
      </c>
      <c r="AY175" s="15" t="s">
        <v>158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5" t="s">
        <v>80</v>
      </c>
      <c r="BK175" s="214">
        <f>ROUND(I175*H175,2)</f>
        <v>0</v>
      </c>
      <c r="BL175" s="15" t="s">
        <v>259</v>
      </c>
      <c r="BM175" s="213" t="s">
        <v>1752</v>
      </c>
    </row>
    <row r="176" s="2" customFormat="1">
      <c r="A176" s="36"/>
      <c r="B176" s="37"/>
      <c r="C176" s="38"/>
      <c r="D176" s="215" t="s">
        <v>168</v>
      </c>
      <c r="E176" s="38"/>
      <c r="F176" s="216" t="s">
        <v>935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168</v>
      </c>
      <c r="AU176" s="15" t="s">
        <v>82</v>
      </c>
    </row>
    <row r="177" s="2" customFormat="1">
      <c r="A177" s="36"/>
      <c r="B177" s="37"/>
      <c r="C177" s="38"/>
      <c r="D177" s="220" t="s">
        <v>170</v>
      </c>
      <c r="E177" s="38"/>
      <c r="F177" s="221" t="s">
        <v>1753</v>
      </c>
      <c r="G177" s="38"/>
      <c r="H177" s="38"/>
      <c r="I177" s="217"/>
      <c r="J177" s="38"/>
      <c r="K177" s="38"/>
      <c r="L177" s="42"/>
      <c r="M177" s="218"/>
      <c r="N177" s="219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170</v>
      </c>
      <c r="AU177" s="15" t="s">
        <v>82</v>
      </c>
    </row>
    <row r="178" s="2" customFormat="1" ht="16.5" customHeight="1">
      <c r="A178" s="36"/>
      <c r="B178" s="37"/>
      <c r="C178" s="202" t="s">
        <v>329</v>
      </c>
      <c r="D178" s="202" t="s">
        <v>161</v>
      </c>
      <c r="E178" s="203" t="s">
        <v>513</v>
      </c>
      <c r="F178" s="204" t="s">
        <v>514</v>
      </c>
      <c r="G178" s="205" t="s">
        <v>220</v>
      </c>
      <c r="H178" s="206">
        <v>0.017000000000000001</v>
      </c>
      <c r="I178" s="207"/>
      <c r="J178" s="208">
        <f>ROUND(I178*H178,2)</f>
        <v>0</v>
      </c>
      <c r="K178" s="204" t="s">
        <v>560</v>
      </c>
      <c r="L178" s="42"/>
      <c r="M178" s="209" t="s">
        <v>19</v>
      </c>
      <c r="N178" s="210" t="s">
        <v>43</v>
      </c>
      <c r="O178" s="82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259</v>
      </c>
      <c r="AT178" s="213" t="s">
        <v>161</v>
      </c>
      <c r="AU178" s="213" t="s">
        <v>82</v>
      </c>
      <c r="AY178" s="15" t="s">
        <v>158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80</v>
      </c>
      <c r="BK178" s="214">
        <f>ROUND(I178*H178,2)</f>
        <v>0</v>
      </c>
      <c r="BL178" s="15" t="s">
        <v>259</v>
      </c>
      <c r="BM178" s="213" t="s">
        <v>1754</v>
      </c>
    </row>
    <row r="179" s="2" customFormat="1">
      <c r="A179" s="36"/>
      <c r="B179" s="37"/>
      <c r="C179" s="38"/>
      <c r="D179" s="215" t="s">
        <v>168</v>
      </c>
      <c r="E179" s="38"/>
      <c r="F179" s="216" t="s">
        <v>516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168</v>
      </c>
      <c r="AU179" s="15" t="s">
        <v>82</v>
      </c>
    </row>
    <row r="180" s="2" customFormat="1">
      <c r="A180" s="36"/>
      <c r="B180" s="37"/>
      <c r="C180" s="38"/>
      <c r="D180" s="220" t="s">
        <v>170</v>
      </c>
      <c r="E180" s="38"/>
      <c r="F180" s="221" t="s">
        <v>1755</v>
      </c>
      <c r="G180" s="38"/>
      <c r="H180" s="38"/>
      <c r="I180" s="217"/>
      <c r="J180" s="38"/>
      <c r="K180" s="38"/>
      <c r="L180" s="42"/>
      <c r="M180" s="222"/>
      <c r="N180" s="223"/>
      <c r="O180" s="224"/>
      <c r="P180" s="224"/>
      <c r="Q180" s="224"/>
      <c r="R180" s="224"/>
      <c r="S180" s="224"/>
      <c r="T180" s="225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170</v>
      </c>
      <c r="AU180" s="15" t="s">
        <v>82</v>
      </c>
    </row>
    <row r="181" s="2" customFormat="1" ht="6.96" customHeight="1">
      <c r="A181" s="36"/>
      <c r="B181" s="57"/>
      <c r="C181" s="58"/>
      <c r="D181" s="58"/>
      <c r="E181" s="58"/>
      <c r="F181" s="58"/>
      <c r="G181" s="58"/>
      <c r="H181" s="58"/>
      <c r="I181" s="58"/>
      <c r="J181" s="58"/>
      <c r="K181" s="58"/>
      <c r="L181" s="42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sheetProtection sheet="1" autoFilter="0" formatColumns="0" formatRows="0" objects="1" scenarios="1" spinCount="100000" saltValue="/cJznx3kQCAPTx0fZUZNYNlF15lxhmkTQsHp038dNYzFQOJMlUGdx/uu06UWGy2nxCDsCFhWNeLREYa/cdRXWA==" hashValue="UJHlzsDLAyCiol9xS49SjC7Dmr0NLVUlkm5vfxqYuHRJNridx9beuZPGqYh8xE3ypg97ngoQQHZavtp6plq6gQ==" algorithmName="SHA-512" password="CC35"/>
  <autoFilter ref="C88:K18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1_01/132211401"/>
    <hyperlink ref="F97" r:id="rId2" display="https://podminky.urs.cz/item/CS_URS_2021_01/162211201"/>
    <hyperlink ref="F100" r:id="rId3" display="https://podminky.urs.cz/item/CS_URS_2021_01/162211209"/>
    <hyperlink ref="F103" r:id="rId4" display="https://podminky.urs.cz/item/CS_URS_2021_01/162751117"/>
    <hyperlink ref="F106" r:id="rId5" display="https://podminky.urs.cz/item/CS_URS_2021_01/162751119"/>
    <hyperlink ref="F109" r:id="rId6" display="https://podminky.urs.cz/item/CS_URS_2021_01/167111101"/>
    <hyperlink ref="F112" r:id="rId7" display="https://podminky.urs.cz/item/CS_URS_2021_01/171152501"/>
    <hyperlink ref="F115" r:id="rId8" display="https://podminky.urs.cz/item/CS_URS_2021_01/171251201"/>
    <hyperlink ref="F118" r:id="rId9" display="https://podminky.urs.cz/item/CS_URS_2021_01/171201221"/>
    <hyperlink ref="F121" r:id="rId10" display="https://podminky.urs.cz/item/CS_URS_2021_01/175111101"/>
    <hyperlink ref="F124" r:id="rId11" display="https://podminky.urs.cz/item/CS_URS_2021_01/58337344"/>
    <hyperlink ref="F128" r:id="rId12" display="https://podminky.urs.cz/item/CS_URS_2021_01/273313611"/>
    <hyperlink ref="F132" r:id="rId13" display="https://podminky.urs.cz/item/CS_URS_2021_01/451573111"/>
    <hyperlink ref="F136" r:id="rId14" display="https://podminky.urs.cz/item/CS_URS_2021_01/632452441"/>
    <hyperlink ref="F140" r:id="rId15" display="https://podminky.urs.cz/item/CS_URS_2021_01/965043331"/>
    <hyperlink ref="F143" r:id="rId16" display="https://podminky.urs.cz/item/CS_URS_2021_01/965049112"/>
    <hyperlink ref="F146" r:id="rId17" display="https://podminky.urs.cz/item/CS_URS_2021_01/965082932"/>
    <hyperlink ref="F149" r:id="rId18" display="https://podminky.urs.cz/item/CS_URS_2021_01/965082933"/>
    <hyperlink ref="F153" r:id="rId19" display="https://podminky.urs.cz/item/CS_URS_2021_01/997013211"/>
    <hyperlink ref="F156" r:id="rId20" display="https://podminky.urs.cz/item/CS_URS_2021_01/997013501"/>
    <hyperlink ref="F159" r:id="rId21" display="https://podminky.urs.cz/item/CS_URS_2021_01/997013509"/>
    <hyperlink ref="F162" r:id="rId22" display="https://podminky.urs.cz/item/CS_URS_2021_01/997013602"/>
    <hyperlink ref="F165" r:id="rId23" display="https://podminky.urs.cz/item/CS_URS_2021_01/997013655"/>
    <hyperlink ref="F169" r:id="rId24" display="https://podminky.urs.cz/item/CS_URS_2021_01/998018001"/>
    <hyperlink ref="F174" r:id="rId25" display="https://podminky.urs.cz/item/CS_URS_2021_01/711113115"/>
    <hyperlink ref="F177" r:id="rId26" display="https://podminky.urs.cz/item/CS_URS_2021_01/998711101"/>
    <hyperlink ref="F180" r:id="rId27" display="https://podminky.urs.cz/item/CS_URS_2021_01/998711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1756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ROUND(J85,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ROUND((SUM(BE85:BE115)),  2)</f>
        <v>0</v>
      </c>
      <c r="G33" s="36"/>
      <c r="H33" s="36"/>
      <c r="I33" s="146">
        <v>0.20999999999999999</v>
      </c>
      <c r="J33" s="145">
        <f>ROUND(((SUM(BE85:BE115))*I33),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ROUND((SUM(BF85:BF115)),  2)</f>
        <v>0</v>
      </c>
      <c r="G34" s="36"/>
      <c r="H34" s="36"/>
      <c r="I34" s="146">
        <v>0.14999999999999999</v>
      </c>
      <c r="J34" s="145">
        <f>ROUND(((SUM(BF85:BF115))*I34),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ROUND((SUM(BG85:BG115)),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ROUND((SUM(BH85:BH115)),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ROUND((SUM(BI85:BI115)),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2021-062-11 - VRN - vedlejší rozpočtové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1757</v>
      </c>
      <c r="E60" s="166"/>
      <c r="F60" s="166"/>
      <c r="G60" s="166"/>
      <c r="H60" s="166"/>
      <c r="I60" s="166"/>
      <c r="J60" s="167">
        <f>J86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1758</v>
      </c>
      <c r="E61" s="172"/>
      <c r="F61" s="172"/>
      <c r="G61" s="172"/>
      <c r="H61" s="172"/>
      <c r="I61" s="172"/>
      <c r="J61" s="173">
        <f>J87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1759</v>
      </c>
      <c r="E62" s="172"/>
      <c r="F62" s="172"/>
      <c r="G62" s="172"/>
      <c r="H62" s="172"/>
      <c r="I62" s="172"/>
      <c r="J62" s="173">
        <f>J91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1760</v>
      </c>
      <c r="E63" s="172"/>
      <c r="F63" s="172"/>
      <c r="G63" s="172"/>
      <c r="H63" s="172"/>
      <c r="I63" s="172"/>
      <c r="J63" s="173">
        <f>J101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1761</v>
      </c>
      <c r="E64" s="172"/>
      <c r="F64" s="172"/>
      <c r="G64" s="172"/>
      <c r="H64" s="172"/>
      <c r="I64" s="172"/>
      <c r="J64" s="173">
        <f>J108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1762</v>
      </c>
      <c r="E65" s="172"/>
      <c r="F65" s="172"/>
      <c r="G65" s="172"/>
      <c r="H65" s="172"/>
      <c r="I65" s="172"/>
      <c r="J65" s="173">
        <f>J112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143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8" t="str">
        <f>E7</f>
        <v>Oprava sociálního zařízení pro děti</v>
      </c>
      <c r="F75" s="30"/>
      <c r="G75" s="30"/>
      <c r="H75" s="30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128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2021-062-11 - VRN - vedlejší rozpočtové náklady</v>
      </c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MŠ MJR.Nováka 30, Ostrava- Hrabůvka</v>
      </c>
      <c r="G79" s="38"/>
      <c r="H79" s="38"/>
      <c r="I79" s="30" t="s">
        <v>23</v>
      </c>
      <c r="J79" s="70" t="str">
        <f>IF(J12="","",J12)</f>
        <v>19. 8. 2021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40.05" customHeight="1">
      <c r="A81" s="36"/>
      <c r="B81" s="37"/>
      <c r="C81" s="30" t="s">
        <v>25</v>
      </c>
      <c r="D81" s="38"/>
      <c r="E81" s="38"/>
      <c r="F81" s="25" t="str">
        <f>E15</f>
        <v>Město Ostrava, Prokešovo nám.1803/8, Ostrava</v>
      </c>
      <c r="G81" s="38"/>
      <c r="H81" s="38"/>
      <c r="I81" s="30" t="s">
        <v>31</v>
      </c>
      <c r="J81" s="34" t="str">
        <f>E21</f>
        <v>ČOS exim s.r.o. Alešova 26, České Budějovice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IF(E18="","",E18)</f>
        <v>Vyplň údaj</v>
      </c>
      <c r="G82" s="38"/>
      <c r="H82" s="38"/>
      <c r="I82" s="30" t="s">
        <v>34</v>
      </c>
      <c r="J82" s="34" t="str">
        <f>E24</f>
        <v>Ing.Dana Mlejnková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75"/>
      <c r="B84" s="176"/>
      <c r="C84" s="177" t="s">
        <v>144</v>
      </c>
      <c r="D84" s="178" t="s">
        <v>57</v>
      </c>
      <c r="E84" s="178" t="s">
        <v>53</v>
      </c>
      <c r="F84" s="178" t="s">
        <v>54</v>
      </c>
      <c r="G84" s="178" t="s">
        <v>145</v>
      </c>
      <c r="H84" s="178" t="s">
        <v>146</v>
      </c>
      <c r="I84" s="178" t="s">
        <v>147</v>
      </c>
      <c r="J84" s="178" t="s">
        <v>133</v>
      </c>
      <c r="K84" s="179" t="s">
        <v>148</v>
      </c>
      <c r="L84" s="180"/>
      <c r="M84" s="90" t="s">
        <v>19</v>
      </c>
      <c r="N84" s="91" t="s">
        <v>42</v>
      </c>
      <c r="O84" s="91" t="s">
        <v>149</v>
      </c>
      <c r="P84" s="91" t="s">
        <v>150</v>
      </c>
      <c r="Q84" s="91" t="s">
        <v>151</v>
      </c>
      <c r="R84" s="91" t="s">
        <v>152</v>
      </c>
      <c r="S84" s="91" t="s">
        <v>153</v>
      </c>
      <c r="T84" s="92" t="s">
        <v>154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6"/>
      <c r="B85" s="37"/>
      <c r="C85" s="97" t="s">
        <v>155</v>
      </c>
      <c r="D85" s="38"/>
      <c r="E85" s="38"/>
      <c r="F85" s="38"/>
      <c r="G85" s="38"/>
      <c r="H85" s="38"/>
      <c r="I85" s="38"/>
      <c r="J85" s="181">
        <f>BK85</f>
        <v>0</v>
      </c>
      <c r="K85" s="38"/>
      <c r="L85" s="42"/>
      <c r="M85" s="93"/>
      <c r="N85" s="182"/>
      <c r="O85" s="94"/>
      <c r="P85" s="183">
        <f>P86</f>
        <v>0</v>
      </c>
      <c r="Q85" s="94"/>
      <c r="R85" s="183">
        <f>R86</f>
        <v>0</v>
      </c>
      <c r="S85" s="94"/>
      <c r="T85" s="184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71</v>
      </c>
      <c r="AU85" s="15" t="s">
        <v>134</v>
      </c>
      <c r="BK85" s="185">
        <f>BK86</f>
        <v>0</v>
      </c>
    </row>
    <row r="86" s="12" customFormat="1" ht="25.92" customHeight="1">
      <c r="A86" s="12"/>
      <c r="B86" s="186"/>
      <c r="C86" s="187"/>
      <c r="D86" s="188" t="s">
        <v>71</v>
      </c>
      <c r="E86" s="189" t="s">
        <v>1763</v>
      </c>
      <c r="F86" s="189" t="s">
        <v>1764</v>
      </c>
      <c r="G86" s="187"/>
      <c r="H86" s="187"/>
      <c r="I86" s="190"/>
      <c r="J86" s="191">
        <f>BK86</f>
        <v>0</v>
      </c>
      <c r="K86" s="187"/>
      <c r="L86" s="192"/>
      <c r="M86" s="193"/>
      <c r="N86" s="194"/>
      <c r="O86" s="194"/>
      <c r="P86" s="195">
        <f>P87+P91+P101+P108+P112</f>
        <v>0</v>
      </c>
      <c r="Q86" s="194"/>
      <c r="R86" s="195">
        <f>R87+R91+R101+R108+R112</f>
        <v>0</v>
      </c>
      <c r="S86" s="194"/>
      <c r="T86" s="196">
        <f>T87+T91+T101+T108+T112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189</v>
      </c>
      <c r="AT86" s="198" t="s">
        <v>71</v>
      </c>
      <c r="AU86" s="198" t="s">
        <v>72</v>
      </c>
      <c r="AY86" s="197" t="s">
        <v>158</v>
      </c>
      <c r="BK86" s="199">
        <f>BK87+BK91+BK101+BK108+BK112</f>
        <v>0</v>
      </c>
    </row>
    <row r="87" s="12" customFormat="1" ht="22.8" customHeight="1">
      <c r="A87" s="12"/>
      <c r="B87" s="186"/>
      <c r="C87" s="187"/>
      <c r="D87" s="188" t="s">
        <v>71</v>
      </c>
      <c r="E87" s="200" t="s">
        <v>1765</v>
      </c>
      <c r="F87" s="200" t="s">
        <v>1766</v>
      </c>
      <c r="G87" s="187"/>
      <c r="H87" s="187"/>
      <c r="I87" s="190"/>
      <c r="J87" s="201">
        <f>BK87</f>
        <v>0</v>
      </c>
      <c r="K87" s="187"/>
      <c r="L87" s="192"/>
      <c r="M87" s="193"/>
      <c r="N87" s="194"/>
      <c r="O87" s="194"/>
      <c r="P87" s="195">
        <f>SUM(P88:P90)</f>
        <v>0</v>
      </c>
      <c r="Q87" s="194"/>
      <c r="R87" s="195">
        <f>SUM(R88:R90)</f>
        <v>0</v>
      </c>
      <c r="S87" s="194"/>
      <c r="T87" s="196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189</v>
      </c>
      <c r="AT87" s="198" t="s">
        <v>71</v>
      </c>
      <c r="AU87" s="198" t="s">
        <v>80</v>
      </c>
      <c r="AY87" s="197" t="s">
        <v>158</v>
      </c>
      <c r="BK87" s="199">
        <f>SUM(BK88:BK90)</f>
        <v>0</v>
      </c>
    </row>
    <row r="88" s="2" customFormat="1" ht="16.5" customHeight="1">
      <c r="A88" s="36"/>
      <c r="B88" s="37"/>
      <c r="C88" s="202" t="s">
        <v>80</v>
      </c>
      <c r="D88" s="202" t="s">
        <v>161</v>
      </c>
      <c r="E88" s="203" t="s">
        <v>1767</v>
      </c>
      <c r="F88" s="204" t="s">
        <v>1768</v>
      </c>
      <c r="G88" s="205" t="s">
        <v>321</v>
      </c>
      <c r="H88" s="206">
        <v>1</v>
      </c>
      <c r="I88" s="207"/>
      <c r="J88" s="208">
        <f>ROUND(I88*H88,2)</f>
        <v>0</v>
      </c>
      <c r="K88" s="204" t="s">
        <v>165</v>
      </c>
      <c r="L88" s="42"/>
      <c r="M88" s="209" t="s">
        <v>19</v>
      </c>
      <c r="N88" s="210" t="s">
        <v>43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1769</v>
      </c>
      <c r="AT88" s="213" t="s">
        <v>161</v>
      </c>
      <c r="AU88" s="213" t="s">
        <v>82</v>
      </c>
      <c r="AY88" s="15" t="s">
        <v>158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80</v>
      </c>
      <c r="BK88" s="214">
        <f>ROUND(I88*H88,2)</f>
        <v>0</v>
      </c>
      <c r="BL88" s="15" t="s">
        <v>1769</v>
      </c>
      <c r="BM88" s="213" t="s">
        <v>1770</v>
      </c>
    </row>
    <row r="89" s="2" customFormat="1">
      <c r="A89" s="36"/>
      <c r="B89" s="37"/>
      <c r="C89" s="38"/>
      <c r="D89" s="215" t="s">
        <v>168</v>
      </c>
      <c r="E89" s="38"/>
      <c r="F89" s="216" t="s">
        <v>1768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168</v>
      </c>
      <c r="AU89" s="15" t="s">
        <v>82</v>
      </c>
    </row>
    <row r="90" s="2" customFormat="1">
      <c r="A90" s="36"/>
      <c r="B90" s="37"/>
      <c r="C90" s="38"/>
      <c r="D90" s="220" t="s">
        <v>170</v>
      </c>
      <c r="E90" s="38"/>
      <c r="F90" s="221" t="s">
        <v>1771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170</v>
      </c>
      <c r="AU90" s="15" t="s">
        <v>82</v>
      </c>
    </row>
    <row r="91" s="12" customFormat="1" ht="22.8" customHeight="1">
      <c r="A91" s="12"/>
      <c r="B91" s="186"/>
      <c r="C91" s="187"/>
      <c r="D91" s="188" t="s">
        <v>71</v>
      </c>
      <c r="E91" s="200" t="s">
        <v>1772</v>
      </c>
      <c r="F91" s="200" t="s">
        <v>1773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SUM(P92:P100)</f>
        <v>0</v>
      </c>
      <c r="Q91" s="194"/>
      <c r="R91" s="195">
        <f>SUM(R92:R100)</f>
        <v>0</v>
      </c>
      <c r="S91" s="194"/>
      <c r="T91" s="196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189</v>
      </c>
      <c r="AT91" s="198" t="s">
        <v>71</v>
      </c>
      <c r="AU91" s="198" t="s">
        <v>80</v>
      </c>
      <c r="AY91" s="197" t="s">
        <v>158</v>
      </c>
      <c r="BK91" s="199">
        <f>SUM(BK92:BK100)</f>
        <v>0</v>
      </c>
    </row>
    <row r="92" s="2" customFormat="1" ht="16.5" customHeight="1">
      <c r="A92" s="36"/>
      <c r="B92" s="37"/>
      <c r="C92" s="202" t="s">
        <v>82</v>
      </c>
      <c r="D92" s="202" t="s">
        <v>161</v>
      </c>
      <c r="E92" s="203" t="s">
        <v>1774</v>
      </c>
      <c r="F92" s="204" t="s">
        <v>1775</v>
      </c>
      <c r="G92" s="205" t="s">
        <v>1304</v>
      </c>
      <c r="H92" s="236"/>
      <c r="I92" s="207"/>
      <c r="J92" s="208">
        <f>ROUND(I92*H92,2)</f>
        <v>0</v>
      </c>
      <c r="K92" s="204" t="s">
        <v>165</v>
      </c>
      <c r="L92" s="42"/>
      <c r="M92" s="209" t="s">
        <v>19</v>
      </c>
      <c r="N92" s="210" t="s">
        <v>43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1769</v>
      </c>
      <c r="AT92" s="213" t="s">
        <v>161</v>
      </c>
      <c r="AU92" s="213" t="s">
        <v>82</v>
      </c>
      <c r="AY92" s="15" t="s">
        <v>158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80</v>
      </c>
      <c r="BK92" s="214">
        <f>ROUND(I92*H92,2)</f>
        <v>0</v>
      </c>
      <c r="BL92" s="15" t="s">
        <v>1769</v>
      </c>
      <c r="BM92" s="213" t="s">
        <v>1776</v>
      </c>
    </row>
    <row r="93" s="2" customFormat="1">
      <c r="A93" s="36"/>
      <c r="B93" s="37"/>
      <c r="C93" s="38"/>
      <c r="D93" s="215" t="s">
        <v>168</v>
      </c>
      <c r="E93" s="38"/>
      <c r="F93" s="216" t="s">
        <v>1775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168</v>
      </c>
      <c r="AU93" s="15" t="s">
        <v>82</v>
      </c>
    </row>
    <row r="94" s="2" customFormat="1">
      <c r="A94" s="36"/>
      <c r="B94" s="37"/>
      <c r="C94" s="38"/>
      <c r="D94" s="220" t="s">
        <v>170</v>
      </c>
      <c r="E94" s="38"/>
      <c r="F94" s="221" t="s">
        <v>1777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170</v>
      </c>
      <c r="AU94" s="15" t="s">
        <v>82</v>
      </c>
    </row>
    <row r="95" s="2" customFormat="1" ht="16.5" customHeight="1">
      <c r="A95" s="36"/>
      <c r="B95" s="37"/>
      <c r="C95" s="202" t="s">
        <v>178</v>
      </c>
      <c r="D95" s="202" t="s">
        <v>161</v>
      </c>
      <c r="E95" s="203" t="s">
        <v>1778</v>
      </c>
      <c r="F95" s="204" t="s">
        <v>1779</v>
      </c>
      <c r="G95" s="205" t="s">
        <v>1304</v>
      </c>
      <c r="H95" s="236"/>
      <c r="I95" s="207"/>
      <c r="J95" s="208">
        <f>ROUND(I95*H95,2)</f>
        <v>0</v>
      </c>
      <c r="K95" s="204" t="s">
        <v>165</v>
      </c>
      <c r="L95" s="42"/>
      <c r="M95" s="209" t="s">
        <v>19</v>
      </c>
      <c r="N95" s="210" t="s">
        <v>43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1769</v>
      </c>
      <c r="AT95" s="213" t="s">
        <v>161</v>
      </c>
      <c r="AU95" s="213" t="s">
        <v>82</v>
      </c>
      <c r="AY95" s="15" t="s">
        <v>158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80</v>
      </c>
      <c r="BK95" s="214">
        <f>ROUND(I95*H95,2)</f>
        <v>0</v>
      </c>
      <c r="BL95" s="15" t="s">
        <v>1769</v>
      </c>
      <c r="BM95" s="213" t="s">
        <v>1780</v>
      </c>
    </row>
    <row r="96" s="2" customFormat="1">
      <c r="A96" s="36"/>
      <c r="B96" s="37"/>
      <c r="C96" s="38"/>
      <c r="D96" s="215" t="s">
        <v>168</v>
      </c>
      <c r="E96" s="38"/>
      <c r="F96" s="216" t="s">
        <v>1779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168</v>
      </c>
      <c r="AU96" s="15" t="s">
        <v>82</v>
      </c>
    </row>
    <row r="97" s="2" customFormat="1">
      <c r="A97" s="36"/>
      <c r="B97" s="37"/>
      <c r="C97" s="38"/>
      <c r="D97" s="220" t="s">
        <v>170</v>
      </c>
      <c r="E97" s="38"/>
      <c r="F97" s="221" t="s">
        <v>1781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170</v>
      </c>
      <c r="AU97" s="15" t="s">
        <v>82</v>
      </c>
    </row>
    <row r="98" s="2" customFormat="1" ht="16.5" customHeight="1">
      <c r="A98" s="36"/>
      <c r="B98" s="37"/>
      <c r="C98" s="202" t="s">
        <v>166</v>
      </c>
      <c r="D98" s="202" t="s">
        <v>161</v>
      </c>
      <c r="E98" s="203" t="s">
        <v>1782</v>
      </c>
      <c r="F98" s="204" t="s">
        <v>1783</v>
      </c>
      <c r="G98" s="205" t="s">
        <v>321</v>
      </c>
      <c r="H98" s="206">
        <v>1</v>
      </c>
      <c r="I98" s="207"/>
      <c r="J98" s="208">
        <f>ROUND(I98*H98,2)</f>
        <v>0</v>
      </c>
      <c r="K98" s="204" t="s">
        <v>165</v>
      </c>
      <c r="L98" s="42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1769</v>
      </c>
      <c r="AT98" s="213" t="s">
        <v>161</v>
      </c>
      <c r="AU98" s="213" t="s">
        <v>82</v>
      </c>
      <c r="AY98" s="15" t="s">
        <v>158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1769</v>
      </c>
      <c r="BM98" s="213" t="s">
        <v>1784</v>
      </c>
    </row>
    <row r="99" s="2" customFormat="1">
      <c r="A99" s="36"/>
      <c r="B99" s="37"/>
      <c r="C99" s="38"/>
      <c r="D99" s="215" t="s">
        <v>168</v>
      </c>
      <c r="E99" s="38"/>
      <c r="F99" s="216" t="s">
        <v>1783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168</v>
      </c>
      <c r="AU99" s="15" t="s">
        <v>82</v>
      </c>
    </row>
    <row r="100" s="2" customFormat="1">
      <c r="A100" s="36"/>
      <c r="B100" s="37"/>
      <c r="C100" s="38"/>
      <c r="D100" s="220" t="s">
        <v>170</v>
      </c>
      <c r="E100" s="38"/>
      <c r="F100" s="221" t="s">
        <v>1785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170</v>
      </c>
      <c r="AU100" s="15" t="s">
        <v>82</v>
      </c>
    </row>
    <row r="101" s="12" customFormat="1" ht="22.8" customHeight="1">
      <c r="A101" s="12"/>
      <c r="B101" s="186"/>
      <c r="C101" s="187"/>
      <c r="D101" s="188" t="s">
        <v>71</v>
      </c>
      <c r="E101" s="200" t="s">
        <v>1786</v>
      </c>
      <c r="F101" s="200" t="s">
        <v>1787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SUM(P102:P107)</f>
        <v>0</v>
      </c>
      <c r="Q101" s="194"/>
      <c r="R101" s="195">
        <f>SUM(R102:R107)</f>
        <v>0</v>
      </c>
      <c r="S101" s="194"/>
      <c r="T101" s="196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189</v>
      </c>
      <c r="AT101" s="198" t="s">
        <v>71</v>
      </c>
      <c r="AU101" s="198" t="s">
        <v>80</v>
      </c>
      <c r="AY101" s="197" t="s">
        <v>158</v>
      </c>
      <c r="BK101" s="199">
        <f>SUM(BK102:BK107)</f>
        <v>0</v>
      </c>
    </row>
    <row r="102" s="2" customFormat="1" ht="16.5" customHeight="1">
      <c r="A102" s="36"/>
      <c r="B102" s="37"/>
      <c r="C102" s="202" t="s">
        <v>189</v>
      </c>
      <c r="D102" s="202" t="s">
        <v>161</v>
      </c>
      <c r="E102" s="203" t="s">
        <v>1788</v>
      </c>
      <c r="F102" s="204" t="s">
        <v>1789</v>
      </c>
      <c r="G102" s="205" t="s">
        <v>1790</v>
      </c>
      <c r="H102" s="206">
        <v>6</v>
      </c>
      <c r="I102" s="207"/>
      <c r="J102" s="208">
        <f>ROUND(I102*H102,2)</f>
        <v>0</v>
      </c>
      <c r="K102" s="204" t="s">
        <v>165</v>
      </c>
      <c r="L102" s="42"/>
      <c r="M102" s="209" t="s">
        <v>19</v>
      </c>
      <c r="N102" s="210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1769</v>
      </c>
      <c r="AT102" s="213" t="s">
        <v>161</v>
      </c>
      <c r="AU102" s="213" t="s">
        <v>82</v>
      </c>
      <c r="AY102" s="15" t="s">
        <v>158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1769</v>
      </c>
      <c r="BM102" s="213" t="s">
        <v>1791</v>
      </c>
    </row>
    <row r="103" s="2" customFormat="1">
      <c r="A103" s="36"/>
      <c r="B103" s="37"/>
      <c r="C103" s="38"/>
      <c r="D103" s="215" t="s">
        <v>168</v>
      </c>
      <c r="E103" s="38"/>
      <c r="F103" s="216" t="s">
        <v>1789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168</v>
      </c>
      <c r="AU103" s="15" t="s">
        <v>82</v>
      </c>
    </row>
    <row r="104" s="2" customFormat="1">
      <c r="A104" s="36"/>
      <c r="B104" s="37"/>
      <c r="C104" s="38"/>
      <c r="D104" s="220" t="s">
        <v>170</v>
      </c>
      <c r="E104" s="38"/>
      <c r="F104" s="221" t="s">
        <v>1792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170</v>
      </c>
      <c r="AU104" s="15" t="s">
        <v>82</v>
      </c>
    </row>
    <row r="105" s="2" customFormat="1" ht="16.5" customHeight="1">
      <c r="A105" s="36"/>
      <c r="B105" s="37"/>
      <c r="C105" s="202" t="s">
        <v>195</v>
      </c>
      <c r="D105" s="202" t="s">
        <v>161</v>
      </c>
      <c r="E105" s="203" t="s">
        <v>1793</v>
      </c>
      <c r="F105" s="204" t="s">
        <v>1794</v>
      </c>
      <c r="G105" s="205" t="s">
        <v>321</v>
      </c>
      <c r="H105" s="206">
        <v>1</v>
      </c>
      <c r="I105" s="207"/>
      <c r="J105" s="208">
        <f>ROUND(I105*H105,2)</f>
        <v>0</v>
      </c>
      <c r="K105" s="204" t="s">
        <v>165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1769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1769</v>
      </c>
      <c r="BM105" s="213" t="s">
        <v>1795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1794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>
      <c r="A107" s="36"/>
      <c r="B107" s="37"/>
      <c r="C107" s="38"/>
      <c r="D107" s="220" t="s">
        <v>170</v>
      </c>
      <c r="E107" s="38"/>
      <c r="F107" s="221" t="s">
        <v>1796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170</v>
      </c>
      <c r="AU107" s="15" t="s">
        <v>82</v>
      </c>
    </row>
    <row r="108" s="12" customFormat="1" ht="22.8" customHeight="1">
      <c r="A108" s="12"/>
      <c r="B108" s="186"/>
      <c r="C108" s="187"/>
      <c r="D108" s="188" t="s">
        <v>71</v>
      </c>
      <c r="E108" s="200" t="s">
        <v>1797</v>
      </c>
      <c r="F108" s="200" t="s">
        <v>1798</v>
      </c>
      <c r="G108" s="187"/>
      <c r="H108" s="187"/>
      <c r="I108" s="190"/>
      <c r="J108" s="201">
        <f>BK108</f>
        <v>0</v>
      </c>
      <c r="K108" s="187"/>
      <c r="L108" s="192"/>
      <c r="M108" s="193"/>
      <c r="N108" s="194"/>
      <c r="O108" s="194"/>
      <c r="P108" s="195">
        <f>SUM(P109:P111)</f>
        <v>0</v>
      </c>
      <c r="Q108" s="194"/>
      <c r="R108" s="195">
        <f>SUM(R109:R111)</f>
        <v>0</v>
      </c>
      <c r="S108" s="194"/>
      <c r="T108" s="196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7" t="s">
        <v>189</v>
      </c>
      <c r="AT108" s="198" t="s">
        <v>71</v>
      </c>
      <c r="AU108" s="198" t="s">
        <v>80</v>
      </c>
      <c r="AY108" s="197" t="s">
        <v>158</v>
      </c>
      <c r="BK108" s="199">
        <f>SUM(BK109:BK111)</f>
        <v>0</v>
      </c>
    </row>
    <row r="109" s="2" customFormat="1" ht="16.5" customHeight="1">
      <c r="A109" s="36"/>
      <c r="B109" s="37"/>
      <c r="C109" s="202" t="s">
        <v>201</v>
      </c>
      <c r="D109" s="202" t="s">
        <v>161</v>
      </c>
      <c r="E109" s="203" t="s">
        <v>1799</v>
      </c>
      <c r="F109" s="204" t="s">
        <v>1800</v>
      </c>
      <c r="G109" s="205" t="s">
        <v>1304</v>
      </c>
      <c r="H109" s="236"/>
      <c r="I109" s="207"/>
      <c r="J109" s="208">
        <f>ROUND(I109*H109,2)</f>
        <v>0</v>
      </c>
      <c r="K109" s="204" t="s">
        <v>165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1769</v>
      </c>
      <c r="AT109" s="213" t="s">
        <v>161</v>
      </c>
      <c r="AU109" s="213" t="s">
        <v>82</v>
      </c>
      <c r="AY109" s="15" t="s">
        <v>158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1769</v>
      </c>
      <c r="BM109" s="213" t="s">
        <v>1801</v>
      </c>
    </row>
    <row r="110" s="2" customFormat="1">
      <c r="A110" s="36"/>
      <c r="B110" s="37"/>
      <c r="C110" s="38"/>
      <c r="D110" s="215" t="s">
        <v>168</v>
      </c>
      <c r="E110" s="38"/>
      <c r="F110" s="216" t="s">
        <v>1800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168</v>
      </c>
      <c r="AU110" s="15" t="s">
        <v>82</v>
      </c>
    </row>
    <row r="111" s="2" customFormat="1">
      <c r="A111" s="36"/>
      <c r="B111" s="37"/>
      <c r="C111" s="38"/>
      <c r="D111" s="220" t="s">
        <v>170</v>
      </c>
      <c r="E111" s="38"/>
      <c r="F111" s="221" t="s">
        <v>1802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170</v>
      </c>
      <c r="AU111" s="15" t="s">
        <v>82</v>
      </c>
    </row>
    <row r="112" s="12" customFormat="1" ht="22.8" customHeight="1">
      <c r="A112" s="12"/>
      <c r="B112" s="186"/>
      <c r="C112" s="187"/>
      <c r="D112" s="188" t="s">
        <v>71</v>
      </c>
      <c r="E112" s="200" t="s">
        <v>1803</v>
      </c>
      <c r="F112" s="200" t="s">
        <v>1804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SUM(P113:P115)</f>
        <v>0</v>
      </c>
      <c r="Q112" s="194"/>
      <c r="R112" s="195">
        <f>SUM(R113:R115)</f>
        <v>0</v>
      </c>
      <c r="S112" s="194"/>
      <c r="T112" s="196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7" t="s">
        <v>189</v>
      </c>
      <c r="AT112" s="198" t="s">
        <v>71</v>
      </c>
      <c r="AU112" s="198" t="s">
        <v>80</v>
      </c>
      <c r="AY112" s="197" t="s">
        <v>158</v>
      </c>
      <c r="BK112" s="199">
        <f>SUM(BK113:BK115)</f>
        <v>0</v>
      </c>
    </row>
    <row r="113" s="2" customFormat="1" ht="16.5" customHeight="1">
      <c r="A113" s="36"/>
      <c r="B113" s="37"/>
      <c r="C113" s="202" t="s">
        <v>209</v>
      </c>
      <c r="D113" s="202" t="s">
        <v>161</v>
      </c>
      <c r="E113" s="203" t="s">
        <v>1805</v>
      </c>
      <c r="F113" s="204" t="s">
        <v>1806</v>
      </c>
      <c r="G113" s="205" t="s">
        <v>1304</v>
      </c>
      <c r="H113" s="236"/>
      <c r="I113" s="207"/>
      <c r="J113" s="208">
        <f>ROUND(I113*H113,2)</f>
        <v>0</v>
      </c>
      <c r="K113" s="204" t="s">
        <v>165</v>
      </c>
      <c r="L113" s="42"/>
      <c r="M113" s="209" t="s">
        <v>19</v>
      </c>
      <c r="N113" s="210" t="s">
        <v>43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1769</v>
      </c>
      <c r="AT113" s="213" t="s">
        <v>161</v>
      </c>
      <c r="AU113" s="213" t="s">
        <v>82</v>
      </c>
      <c r="AY113" s="15" t="s">
        <v>158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1769</v>
      </c>
      <c r="BM113" s="213" t="s">
        <v>1807</v>
      </c>
    </row>
    <row r="114" s="2" customFormat="1">
      <c r="A114" s="36"/>
      <c r="B114" s="37"/>
      <c r="C114" s="38"/>
      <c r="D114" s="215" t="s">
        <v>168</v>
      </c>
      <c r="E114" s="38"/>
      <c r="F114" s="216" t="s">
        <v>1806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168</v>
      </c>
      <c r="AU114" s="15" t="s">
        <v>82</v>
      </c>
    </row>
    <row r="115" s="2" customFormat="1">
      <c r="A115" s="36"/>
      <c r="B115" s="37"/>
      <c r="C115" s="38"/>
      <c r="D115" s="220" t="s">
        <v>170</v>
      </c>
      <c r="E115" s="38"/>
      <c r="F115" s="221" t="s">
        <v>1808</v>
      </c>
      <c r="G115" s="38"/>
      <c r="H115" s="38"/>
      <c r="I115" s="217"/>
      <c r="J115" s="38"/>
      <c r="K115" s="38"/>
      <c r="L115" s="42"/>
      <c r="M115" s="222"/>
      <c r="N115" s="223"/>
      <c r="O115" s="224"/>
      <c r="P115" s="224"/>
      <c r="Q115" s="224"/>
      <c r="R115" s="224"/>
      <c r="S115" s="224"/>
      <c r="T115" s="225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170</v>
      </c>
      <c r="AU115" s="15" t="s">
        <v>82</v>
      </c>
    </row>
    <row r="116" s="2" customFormat="1" ht="6.96" customHeight="1">
      <c r="A116" s="36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42"/>
      <c r="M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</sheetData>
  <sheetProtection sheet="1" autoFilter="0" formatColumns="0" formatRows="0" objects="1" scenarios="1" spinCount="100000" saltValue="jTpJqOs+kSHGcc1HOH6vv86CHg6DcGw3h+PJtAQhAdJO7jDmdaGYxNl5ozi9a1qdeTJzKGTBqOMhDemGp+bVHg==" hashValue="5JP8FxER0TTQ44+sG4+plz1SJcpEgWoc0VBGvx6N2gAR4d8Qoi7iZiqUVzc8ikIzfFvIAoDGhzfVCjff8OsNqQ==" algorithmName="SHA-512" password="CC35"/>
  <autoFilter ref="C84:K11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1_02/013254000"/>
    <hyperlink ref="F94" r:id="rId2" display="https://podminky.urs.cz/item/CS_URS_2021_02/032002000"/>
    <hyperlink ref="F97" r:id="rId3" display="https://podminky.urs.cz/item/CS_URS_2021_02/034002000"/>
    <hyperlink ref="F100" r:id="rId4" display="https://podminky.urs.cz/item/CS_URS_2021_02/034503000"/>
    <hyperlink ref="F104" r:id="rId5" display="https://podminky.urs.cz/item/CS_URS_2021_02/041403000"/>
    <hyperlink ref="F107" r:id="rId6" display="https://podminky.urs.cz/item/CS_URS_2021_02/042503000"/>
    <hyperlink ref="F111" r:id="rId7" display="https://podminky.urs.cz/item/CS_URS_2021_02/065002000"/>
    <hyperlink ref="F115" r:id="rId8" display="https://podminky.urs.cz/item/CS_URS_2021_02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7" customWidth="1"/>
    <col min="2" max="2" width="1.667969" style="237" customWidth="1"/>
    <col min="3" max="4" width="5" style="237" customWidth="1"/>
    <col min="5" max="5" width="11.66016" style="237" customWidth="1"/>
    <col min="6" max="6" width="9.160156" style="237" customWidth="1"/>
    <col min="7" max="7" width="5" style="237" customWidth="1"/>
    <col min="8" max="8" width="77.83203" style="237" customWidth="1"/>
    <col min="9" max="10" width="20" style="237" customWidth="1"/>
    <col min="11" max="11" width="1.667969" style="237" customWidth="1"/>
  </cols>
  <sheetData>
    <row r="1" s="1" customFormat="1" ht="37.5" customHeight="1"/>
    <row r="2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="13" customFormat="1" ht="45" customHeight="1">
      <c r="B3" s="241"/>
      <c r="C3" s="242" t="s">
        <v>1809</v>
      </c>
      <c r="D3" s="242"/>
      <c r="E3" s="242"/>
      <c r="F3" s="242"/>
      <c r="G3" s="242"/>
      <c r="H3" s="242"/>
      <c r="I3" s="242"/>
      <c r="J3" s="242"/>
      <c r="K3" s="243"/>
    </row>
    <row r="4" s="1" customFormat="1" ht="25.5" customHeight="1">
      <c r="B4" s="244"/>
      <c r="C4" s="245" t="s">
        <v>1810</v>
      </c>
      <c r="D4" s="245"/>
      <c r="E4" s="245"/>
      <c r="F4" s="245"/>
      <c r="G4" s="245"/>
      <c r="H4" s="245"/>
      <c r="I4" s="245"/>
      <c r="J4" s="245"/>
      <c r="K4" s="246"/>
    </row>
    <row r="5" s="1" customFormat="1" ht="5.25" customHeight="1">
      <c r="B5" s="244"/>
      <c r="C5" s="247"/>
      <c r="D5" s="247"/>
      <c r="E5" s="247"/>
      <c r="F5" s="247"/>
      <c r="G5" s="247"/>
      <c r="H5" s="247"/>
      <c r="I5" s="247"/>
      <c r="J5" s="247"/>
      <c r="K5" s="246"/>
    </row>
    <row r="6" s="1" customFormat="1" ht="15" customHeight="1">
      <c r="B6" s="244"/>
      <c r="C6" s="248" t="s">
        <v>1811</v>
      </c>
      <c r="D6" s="248"/>
      <c r="E6" s="248"/>
      <c r="F6" s="248"/>
      <c r="G6" s="248"/>
      <c r="H6" s="248"/>
      <c r="I6" s="248"/>
      <c r="J6" s="248"/>
      <c r="K6" s="246"/>
    </row>
    <row r="7" s="1" customFormat="1" ht="15" customHeight="1">
      <c r="B7" s="249"/>
      <c r="C7" s="248" t="s">
        <v>1812</v>
      </c>
      <c r="D7" s="248"/>
      <c r="E7" s="248"/>
      <c r="F7" s="248"/>
      <c r="G7" s="248"/>
      <c r="H7" s="248"/>
      <c r="I7" s="248"/>
      <c r="J7" s="248"/>
      <c r="K7" s="246"/>
    </row>
    <row r="8" s="1" customFormat="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="1" customFormat="1" ht="15" customHeight="1">
      <c r="B9" s="249"/>
      <c r="C9" s="248" t="s">
        <v>1813</v>
      </c>
      <c r="D9" s="248"/>
      <c r="E9" s="248"/>
      <c r="F9" s="248"/>
      <c r="G9" s="248"/>
      <c r="H9" s="248"/>
      <c r="I9" s="248"/>
      <c r="J9" s="248"/>
      <c r="K9" s="246"/>
    </row>
    <row r="10" s="1" customFormat="1" ht="15" customHeight="1">
      <c r="B10" s="249"/>
      <c r="C10" s="248"/>
      <c r="D10" s="248" t="s">
        <v>1814</v>
      </c>
      <c r="E10" s="248"/>
      <c r="F10" s="248"/>
      <c r="G10" s="248"/>
      <c r="H10" s="248"/>
      <c r="I10" s="248"/>
      <c r="J10" s="248"/>
      <c r="K10" s="246"/>
    </row>
    <row r="11" s="1" customFormat="1" ht="15" customHeight="1">
      <c r="B11" s="249"/>
      <c r="C11" s="250"/>
      <c r="D11" s="248" t="s">
        <v>1815</v>
      </c>
      <c r="E11" s="248"/>
      <c r="F11" s="248"/>
      <c r="G11" s="248"/>
      <c r="H11" s="248"/>
      <c r="I11" s="248"/>
      <c r="J11" s="248"/>
      <c r="K11" s="246"/>
    </row>
    <row r="12" s="1" customFormat="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="1" customFormat="1" ht="15" customHeight="1">
      <c r="B13" s="249"/>
      <c r="C13" s="250"/>
      <c r="D13" s="251" t="s">
        <v>1816</v>
      </c>
      <c r="E13" s="248"/>
      <c r="F13" s="248"/>
      <c r="G13" s="248"/>
      <c r="H13" s="248"/>
      <c r="I13" s="248"/>
      <c r="J13" s="248"/>
      <c r="K13" s="246"/>
    </row>
    <row r="14" s="1" customFormat="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="1" customFormat="1" ht="15" customHeight="1">
      <c r="B15" s="249"/>
      <c r="C15" s="250"/>
      <c r="D15" s="248" t="s">
        <v>1817</v>
      </c>
      <c r="E15" s="248"/>
      <c r="F15" s="248"/>
      <c r="G15" s="248"/>
      <c r="H15" s="248"/>
      <c r="I15" s="248"/>
      <c r="J15" s="248"/>
      <c r="K15" s="246"/>
    </row>
    <row r="16" s="1" customFormat="1" ht="15" customHeight="1">
      <c r="B16" s="249"/>
      <c r="C16" s="250"/>
      <c r="D16" s="248" t="s">
        <v>1818</v>
      </c>
      <c r="E16" s="248"/>
      <c r="F16" s="248"/>
      <c r="G16" s="248"/>
      <c r="H16" s="248"/>
      <c r="I16" s="248"/>
      <c r="J16" s="248"/>
      <c r="K16" s="246"/>
    </row>
    <row r="17" s="1" customFormat="1" ht="15" customHeight="1">
      <c r="B17" s="249"/>
      <c r="C17" s="250"/>
      <c r="D17" s="248" t="s">
        <v>1819</v>
      </c>
      <c r="E17" s="248"/>
      <c r="F17" s="248"/>
      <c r="G17" s="248"/>
      <c r="H17" s="248"/>
      <c r="I17" s="248"/>
      <c r="J17" s="248"/>
      <c r="K17" s="246"/>
    </row>
    <row r="18" s="1" customFormat="1" ht="15" customHeight="1">
      <c r="B18" s="249"/>
      <c r="C18" s="250"/>
      <c r="D18" s="250"/>
      <c r="E18" s="252" t="s">
        <v>79</v>
      </c>
      <c r="F18" s="248" t="s">
        <v>1820</v>
      </c>
      <c r="G18" s="248"/>
      <c r="H18" s="248"/>
      <c r="I18" s="248"/>
      <c r="J18" s="248"/>
      <c r="K18" s="246"/>
    </row>
    <row r="19" s="1" customFormat="1" ht="15" customHeight="1">
      <c r="B19" s="249"/>
      <c r="C19" s="250"/>
      <c r="D19" s="250"/>
      <c r="E19" s="252" t="s">
        <v>1821</v>
      </c>
      <c r="F19" s="248" t="s">
        <v>1822</v>
      </c>
      <c r="G19" s="248"/>
      <c r="H19" s="248"/>
      <c r="I19" s="248"/>
      <c r="J19" s="248"/>
      <c r="K19" s="246"/>
    </row>
    <row r="20" s="1" customFormat="1" ht="15" customHeight="1">
      <c r="B20" s="249"/>
      <c r="C20" s="250"/>
      <c r="D20" s="250"/>
      <c r="E20" s="252" t="s">
        <v>1823</v>
      </c>
      <c r="F20" s="248" t="s">
        <v>1824</v>
      </c>
      <c r="G20" s="248"/>
      <c r="H20" s="248"/>
      <c r="I20" s="248"/>
      <c r="J20" s="248"/>
      <c r="K20" s="246"/>
    </row>
    <row r="21" s="1" customFormat="1" ht="15" customHeight="1">
      <c r="B21" s="249"/>
      <c r="C21" s="250"/>
      <c r="D21" s="250"/>
      <c r="E21" s="252" t="s">
        <v>1825</v>
      </c>
      <c r="F21" s="248" t="s">
        <v>1826</v>
      </c>
      <c r="G21" s="248"/>
      <c r="H21" s="248"/>
      <c r="I21" s="248"/>
      <c r="J21" s="248"/>
      <c r="K21" s="246"/>
    </row>
    <row r="22" s="1" customFormat="1" ht="15" customHeight="1">
      <c r="B22" s="249"/>
      <c r="C22" s="250"/>
      <c r="D22" s="250"/>
      <c r="E22" s="252" t="s">
        <v>1827</v>
      </c>
      <c r="F22" s="248" t="s">
        <v>1828</v>
      </c>
      <c r="G22" s="248"/>
      <c r="H22" s="248"/>
      <c r="I22" s="248"/>
      <c r="J22" s="248"/>
      <c r="K22" s="246"/>
    </row>
    <row r="23" s="1" customFormat="1" ht="15" customHeight="1">
      <c r="B23" s="249"/>
      <c r="C23" s="250"/>
      <c r="D23" s="250"/>
      <c r="E23" s="252" t="s">
        <v>1829</v>
      </c>
      <c r="F23" s="248" t="s">
        <v>1830</v>
      </c>
      <c r="G23" s="248"/>
      <c r="H23" s="248"/>
      <c r="I23" s="248"/>
      <c r="J23" s="248"/>
      <c r="K23" s="246"/>
    </row>
    <row r="24" s="1" customFormat="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="1" customFormat="1" ht="15" customHeight="1">
      <c r="B25" s="249"/>
      <c r="C25" s="248" t="s">
        <v>1831</v>
      </c>
      <c r="D25" s="248"/>
      <c r="E25" s="248"/>
      <c r="F25" s="248"/>
      <c r="G25" s="248"/>
      <c r="H25" s="248"/>
      <c r="I25" s="248"/>
      <c r="J25" s="248"/>
      <c r="K25" s="246"/>
    </row>
    <row r="26" s="1" customFormat="1" ht="15" customHeight="1">
      <c r="B26" s="249"/>
      <c r="C26" s="248" t="s">
        <v>1832</v>
      </c>
      <c r="D26" s="248"/>
      <c r="E26" s="248"/>
      <c r="F26" s="248"/>
      <c r="G26" s="248"/>
      <c r="H26" s="248"/>
      <c r="I26" s="248"/>
      <c r="J26" s="248"/>
      <c r="K26" s="246"/>
    </row>
    <row r="27" s="1" customFormat="1" ht="15" customHeight="1">
      <c r="B27" s="249"/>
      <c r="C27" s="248"/>
      <c r="D27" s="248" t="s">
        <v>1833</v>
      </c>
      <c r="E27" s="248"/>
      <c r="F27" s="248"/>
      <c r="G27" s="248"/>
      <c r="H27" s="248"/>
      <c r="I27" s="248"/>
      <c r="J27" s="248"/>
      <c r="K27" s="246"/>
    </row>
    <row r="28" s="1" customFormat="1" ht="15" customHeight="1">
      <c r="B28" s="249"/>
      <c r="C28" s="250"/>
      <c r="D28" s="248" t="s">
        <v>1834</v>
      </c>
      <c r="E28" s="248"/>
      <c r="F28" s="248"/>
      <c r="G28" s="248"/>
      <c r="H28" s="248"/>
      <c r="I28" s="248"/>
      <c r="J28" s="248"/>
      <c r="K28" s="246"/>
    </row>
    <row r="29" s="1" customFormat="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="1" customFormat="1" ht="15" customHeight="1">
      <c r="B30" s="249"/>
      <c r="C30" s="250"/>
      <c r="D30" s="248" t="s">
        <v>1835</v>
      </c>
      <c r="E30" s="248"/>
      <c r="F30" s="248"/>
      <c r="G30" s="248"/>
      <c r="H30" s="248"/>
      <c r="I30" s="248"/>
      <c r="J30" s="248"/>
      <c r="K30" s="246"/>
    </row>
    <row r="31" s="1" customFormat="1" ht="15" customHeight="1">
      <c r="B31" s="249"/>
      <c r="C31" s="250"/>
      <c r="D31" s="248" t="s">
        <v>1836</v>
      </c>
      <c r="E31" s="248"/>
      <c r="F31" s="248"/>
      <c r="G31" s="248"/>
      <c r="H31" s="248"/>
      <c r="I31" s="248"/>
      <c r="J31" s="248"/>
      <c r="K31" s="246"/>
    </row>
    <row r="32" s="1" customFormat="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="1" customFormat="1" ht="15" customHeight="1">
      <c r="B33" s="249"/>
      <c r="C33" s="250"/>
      <c r="D33" s="248" t="s">
        <v>1837</v>
      </c>
      <c r="E33" s="248"/>
      <c r="F33" s="248"/>
      <c r="G33" s="248"/>
      <c r="H33" s="248"/>
      <c r="I33" s="248"/>
      <c r="J33" s="248"/>
      <c r="K33" s="246"/>
    </row>
    <row r="34" s="1" customFormat="1" ht="15" customHeight="1">
      <c r="B34" s="249"/>
      <c r="C34" s="250"/>
      <c r="D34" s="248" t="s">
        <v>1838</v>
      </c>
      <c r="E34" s="248"/>
      <c r="F34" s="248"/>
      <c r="G34" s="248"/>
      <c r="H34" s="248"/>
      <c r="I34" s="248"/>
      <c r="J34" s="248"/>
      <c r="K34" s="246"/>
    </row>
    <row r="35" s="1" customFormat="1" ht="15" customHeight="1">
      <c r="B35" s="249"/>
      <c r="C35" s="250"/>
      <c r="D35" s="248" t="s">
        <v>1839</v>
      </c>
      <c r="E35" s="248"/>
      <c r="F35" s="248"/>
      <c r="G35" s="248"/>
      <c r="H35" s="248"/>
      <c r="I35" s="248"/>
      <c r="J35" s="248"/>
      <c r="K35" s="246"/>
    </row>
    <row r="36" s="1" customFormat="1" ht="15" customHeight="1">
      <c r="B36" s="249"/>
      <c r="C36" s="250"/>
      <c r="D36" s="248"/>
      <c r="E36" s="251" t="s">
        <v>144</v>
      </c>
      <c r="F36" s="248"/>
      <c r="G36" s="248" t="s">
        <v>1840</v>
      </c>
      <c r="H36" s="248"/>
      <c r="I36" s="248"/>
      <c r="J36" s="248"/>
      <c r="K36" s="246"/>
    </row>
    <row r="37" s="1" customFormat="1" ht="30.75" customHeight="1">
      <c r="B37" s="249"/>
      <c r="C37" s="250"/>
      <c r="D37" s="248"/>
      <c r="E37" s="251" t="s">
        <v>1841</v>
      </c>
      <c r="F37" s="248"/>
      <c r="G37" s="248" t="s">
        <v>1842</v>
      </c>
      <c r="H37" s="248"/>
      <c r="I37" s="248"/>
      <c r="J37" s="248"/>
      <c r="K37" s="246"/>
    </row>
    <row r="38" s="1" customFormat="1" ht="15" customHeight="1">
      <c r="B38" s="249"/>
      <c r="C38" s="250"/>
      <c r="D38" s="248"/>
      <c r="E38" s="251" t="s">
        <v>53</v>
      </c>
      <c r="F38" s="248"/>
      <c r="G38" s="248" t="s">
        <v>1843</v>
      </c>
      <c r="H38" s="248"/>
      <c r="I38" s="248"/>
      <c r="J38" s="248"/>
      <c r="K38" s="246"/>
    </row>
    <row r="39" s="1" customFormat="1" ht="15" customHeight="1">
      <c r="B39" s="249"/>
      <c r="C39" s="250"/>
      <c r="D39" s="248"/>
      <c r="E39" s="251" t="s">
        <v>54</v>
      </c>
      <c r="F39" s="248"/>
      <c r="G39" s="248" t="s">
        <v>1844</v>
      </c>
      <c r="H39" s="248"/>
      <c r="I39" s="248"/>
      <c r="J39" s="248"/>
      <c r="K39" s="246"/>
    </row>
    <row r="40" s="1" customFormat="1" ht="15" customHeight="1">
      <c r="B40" s="249"/>
      <c r="C40" s="250"/>
      <c r="D40" s="248"/>
      <c r="E40" s="251" t="s">
        <v>145</v>
      </c>
      <c r="F40" s="248"/>
      <c r="G40" s="248" t="s">
        <v>1845</v>
      </c>
      <c r="H40" s="248"/>
      <c r="I40" s="248"/>
      <c r="J40" s="248"/>
      <c r="K40" s="246"/>
    </row>
    <row r="41" s="1" customFormat="1" ht="15" customHeight="1">
      <c r="B41" s="249"/>
      <c r="C41" s="250"/>
      <c r="D41" s="248"/>
      <c r="E41" s="251" t="s">
        <v>146</v>
      </c>
      <c r="F41" s="248"/>
      <c r="G41" s="248" t="s">
        <v>1846</v>
      </c>
      <c r="H41" s="248"/>
      <c r="I41" s="248"/>
      <c r="J41" s="248"/>
      <c r="K41" s="246"/>
    </row>
    <row r="42" s="1" customFormat="1" ht="15" customHeight="1">
      <c r="B42" s="249"/>
      <c r="C42" s="250"/>
      <c r="D42" s="248"/>
      <c r="E42" s="251" t="s">
        <v>1847</v>
      </c>
      <c r="F42" s="248"/>
      <c r="G42" s="248" t="s">
        <v>1848</v>
      </c>
      <c r="H42" s="248"/>
      <c r="I42" s="248"/>
      <c r="J42" s="248"/>
      <c r="K42" s="246"/>
    </row>
    <row r="43" s="1" customFormat="1" ht="15" customHeight="1">
      <c r="B43" s="249"/>
      <c r="C43" s="250"/>
      <c r="D43" s="248"/>
      <c r="E43" s="251"/>
      <c r="F43" s="248"/>
      <c r="G43" s="248" t="s">
        <v>1849</v>
      </c>
      <c r="H43" s="248"/>
      <c r="I43" s="248"/>
      <c r="J43" s="248"/>
      <c r="K43" s="246"/>
    </row>
    <row r="44" s="1" customFormat="1" ht="15" customHeight="1">
      <c r="B44" s="249"/>
      <c r="C44" s="250"/>
      <c r="D44" s="248"/>
      <c r="E44" s="251" t="s">
        <v>1850</v>
      </c>
      <c r="F44" s="248"/>
      <c r="G44" s="248" t="s">
        <v>1851</v>
      </c>
      <c r="H44" s="248"/>
      <c r="I44" s="248"/>
      <c r="J44" s="248"/>
      <c r="K44" s="246"/>
    </row>
    <row r="45" s="1" customFormat="1" ht="15" customHeight="1">
      <c r="B45" s="249"/>
      <c r="C45" s="250"/>
      <c r="D45" s="248"/>
      <c r="E45" s="251" t="s">
        <v>148</v>
      </c>
      <c r="F45" s="248"/>
      <c r="G45" s="248" t="s">
        <v>1852</v>
      </c>
      <c r="H45" s="248"/>
      <c r="I45" s="248"/>
      <c r="J45" s="248"/>
      <c r="K45" s="246"/>
    </row>
    <row r="46" s="1" customFormat="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="1" customFormat="1" ht="15" customHeight="1">
      <c r="B47" s="249"/>
      <c r="C47" s="250"/>
      <c r="D47" s="248" t="s">
        <v>1853</v>
      </c>
      <c r="E47" s="248"/>
      <c r="F47" s="248"/>
      <c r="G47" s="248"/>
      <c r="H47" s="248"/>
      <c r="I47" s="248"/>
      <c r="J47" s="248"/>
      <c r="K47" s="246"/>
    </row>
    <row r="48" s="1" customFormat="1" ht="15" customHeight="1">
      <c r="B48" s="249"/>
      <c r="C48" s="250"/>
      <c r="D48" s="250"/>
      <c r="E48" s="248" t="s">
        <v>1854</v>
      </c>
      <c r="F48" s="248"/>
      <c r="G48" s="248"/>
      <c r="H48" s="248"/>
      <c r="I48" s="248"/>
      <c r="J48" s="248"/>
      <c r="K48" s="246"/>
    </row>
    <row r="49" s="1" customFormat="1" ht="15" customHeight="1">
      <c r="B49" s="249"/>
      <c r="C49" s="250"/>
      <c r="D49" s="250"/>
      <c r="E49" s="248" t="s">
        <v>1855</v>
      </c>
      <c r="F49" s="248"/>
      <c r="G49" s="248"/>
      <c r="H49" s="248"/>
      <c r="I49" s="248"/>
      <c r="J49" s="248"/>
      <c r="K49" s="246"/>
    </row>
    <row r="50" s="1" customFormat="1" ht="15" customHeight="1">
      <c r="B50" s="249"/>
      <c r="C50" s="250"/>
      <c r="D50" s="250"/>
      <c r="E50" s="248" t="s">
        <v>1856</v>
      </c>
      <c r="F50" s="248"/>
      <c r="G50" s="248"/>
      <c r="H50" s="248"/>
      <c r="I50" s="248"/>
      <c r="J50" s="248"/>
      <c r="K50" s="246"/>
    </row>
    <row r="51" s="1" customFormat="1" ht="15" customHeight="1">
      <c r="B51" s="249"/>
      <c r="C51" s="250"/>
      <c r="D51" s="248" t="s">
        <v>1857</v>
      </c>
      <c r="E51" s="248"/>
      <c r="F51" s="248"/>
      <c r="G51" s="248"/>
      <c r="H51" s="248"/>
      <c r="I51" s="248"/>
      <c r="J51" s="248"/>
      <c r="K51" s="246"/>
    </row>
    <row r="52" s="1" customFormat="1" ht="25.5" customHeight="1">
      <c r="B52" s="244"/>
      <c r="C52" s="245" t="s">
        <v>1858</v>
      </c>
      <c r="D52" s="245"/>
      <c r="E52" s="245"/>
      <c r="F52" s="245"/>
      <c r="G52" s="245"/>
      <c r="H52" s="245"/>
      <c r="I52" s="245"/>
      <c r="J52" s="245"/>
      <c r="K52" s="246"/>
    </row>
    <row r="53" s="1" customFormat="1" ht="5.25" customHeight="1">
      <c r="B53" s="244"/>
      <c r="C53" s="247"/>
      <c r="D53" s="247"/>
      <c r="E53" s="247"/>
      <c r="F53" s="247"/>
      <c r="G53" s="247"/>
      <c r="H53" s="247"/>
      <c r="I53" s="247"/>
      <c r="J53" s="247"/>
      <c r="K53" s="246"/>
    </row>
    <row r="54" s="1" customFormat="1" ht="15" customHeight="1">
      <c r="B54" s="244"/>
      <c r="C54" s="248" t="s">
        <v>1859</v>
      </c>
      <c r="D54" s="248"/>
      <c r="E54" s="248"/>
      <c r="F54" s="248"/>
      <c r="G54" s="248"/>
      <c r="H54" s="248"/>
      <c r="I54" s="248"/>
      <c r="J54" s="248"/>
      <c r="K54" s="246"/>
    </row>
    <row r="55" s="1" customFormat="1" ht="15" customHeight="1">
      <c r="B55" s="244"/>
      <c r="C55" s="248" t="s">
        <v>1860</v>
      </c>
      <c r="D55" s="248"/>
      <c r="E55" s="248"/>
      <c r="F55" s="248"/>
      <c r="G55" s="248"/>
      <c r="H55" s="248"/>
      <c r="I55" s="248"/>
      <c r="J55" s="248"/>
      <c r="K55" s="246"/>
    </row>
    <row r="56" s="1" customFormat="1" ht="12.75" customHeight="1">
      <c r="B56" s="244"/>
      <c r="C56" s="248"/>
      <c r="D56" s="248"/>
      <c r="E56" s="248"/>
      <c r="F56" s="248"/>
      <c r="G56" s="248"/>
      <c r="H56" s="248"/>
      <c r="I56" s="248"/>
      <c r="J56" s="248"/>
      <c r="K56" s="246"/>
    </row>
    <row r="57" s="1" customFormat="1" ht="15" customHeight="1">
      <c r="B57" s="244"/>
      <c r="C57" s="248" t="s">
        <v>1861</v>
      </c>
      <c r="D57" s="248"/>
      <c r="E57" s="248"/>
      <c r="F57" s="248"/>
      <c r="G57" s="248"/>
      <c r="H57" s="248"/>
      <c r="I57" s="248"/>
      <c r="J57" s="248"/>
      <c r="K57" s="246"/>
    </row>
    <row r="58" s="1" customFormat="1" ht="15" customHeight="1">
      <c r="B58" s="244"/>
      <c r="C58" s="250"/>
      <c r="D58" s="248" t="s">
        <v>1862</v>
      </c>
      <c r="E58" s="248"/>
      <c r="F58" s="248"/>
      <c r="G58" s="248"/>
      <c r="H58" s="248"/>
      <c r="I58" s="248"/>
      <c r="J58" s="248"/>
      <c r="K58" s="246"/>
    </row>
    <row r="59" s="1" customFormat="1" ht="15" customHeight="1">
      <c r="B59" s="244"/>
      <c r="C59" s="250"/>
      <c r="D59" s="248" t="s">
        <v>1863</v>
      </c>
      <c r="E59" s="248"/>
      <c r="F59" s="248"/>
      <c r="G59" s="248"/>
      <c r="H59" s="248"/>
      <c r="I59" s="248"/>
      <c r="J59" s="248"/>
      <c r="K59" s="246"/>
    </row>
    <row r="60" s="1" customFormat="1" ht="15" customHeight="1">
      <c r="B60" s="244"/>
      <c r="C60" s="250"/>
      <c r="D60" s="248" t="s">
        <v>1864</v>
      </c>
      <c r="E60" s="248"/>
      <c r="F60" s="248"/>
      <c r="G60" s="248"/>
      <c r="H60" s="248"/>
      <c r="I60" s="248"/>
      <c r="J60" s="248"/>
      <c r="K60" s="246"/>
    </row>
    <row r="61" s="1" customFormat="1" ht="15" customHeight="1">
      <c r="B61" s="244"/>
      <c r="C61" s="250"/>
      <c r="D61" s="248" t="s">
        <v>1865</v>
      </c>
      <c r="E61" s="248"/>
      <c r="F61" s="248"/>
      <c r="G61" s="248"/>
      <c r="H61" s="248"/>
      <c r="I61" s="248"/>
      <c r="J61" s="248"/>
      <c r="K61" s="246"/>
    </row>
    <row r="62" s="1" customFormat="1" ht="15" customHeight="1">
      <c r="B62" s="244"/>
      <c r="C62" s="250"/>
      <c r="D62" s="253" t="s">
        <v>1866</v>
      </c>
      <c r="E62" s="253"/>
      <c r="F62" s="253"/>
      <c r="G62" s="253"/>
      <c r="H62" s="253"/>
      <c r="I62" s="253"/>
      <c r="J62" s="253"/>
      <c r="K62" s="246"/>
    </row>
    <row r="63" s="1" customFormat="1" ht="15" customHeight="1">
      <c r="B63" s="244"/>
      <c r="C63" s="250"/>
      <c r="D63" s="248" t="s">
        <v>1867</v>
      </c>
      <c r="E63" s="248"/>
      <c r="F63" s="248"/>
      <c r="G63" s="248"/>
      <c r="H63" s="248"/>
      <c r="I63" s="248"/>
      <c r="J63" s="248"/>
      <c r="K63" s="246"/>
    </row>
    <row r="64" s="1" customFormat="1" ht="12.75" customHeight="1">
      <c r="B64" s="244"/>
      <c r="C64" s="250"/>
      <c r="D64" s="250"/>
      <c r="E64" s="254"/>
      <c r="F64" s="250"/>
      <c r="G64" s="250"/>
      <c r="H64" s="250"/>
      <c r="I64" s="250"/>
      <c r="J64" s="250"/>
      <c r="K64" s="246"/>
    </row>
    <row r="65" s="1" customFormat="1" ht="15" customHeight="1">
      <c r="B65" s="244"/>
      <c r="C65" s="250"/>
      <c r="D65" s="248" t="s">
        <v>1868</v>
      </c>
      <c r="E65" s="248"/>
      <c r="F65" s="248"/>
      <c r="G65" s="248"/>
      <c r="H65" s="248"/>
      <c r="I65" s="248"/>
      <c r="J65" s="248"/>
      <c r="K65" s="246"/>
    </row>
    <row r="66" s="1" customFormat="1" ht="15" customHeight="1">
      <c r="B66" s="244"/>
      <c r="C66" s="250"/>
      <c r="D66" s="253" t="s">
        <v>1869</v>
      </c>
      <c r="E66" s="253"/>
      <c r="F66" s="253"/>
      <c r="G66" s="253"/>
      <c r="H66" s="253"/>
      <c r="I66" s="253"/>
      <c r="J66" s="253"/>
      <c r="K66" s="246"/>
    </row>
    <row r="67" s="1" customFormat="1" ht="15" customHeight="1">
      <c r="B67" s="244"/>
      <c r="C67" s="250"/>
      <c r="D67" s="248" t="s">
        <v>1870</v>
      </c>
      <c r="E67" s="248"/>
      <c r="F67" s="248"/>
      <c r="G67" s="248"/>
      <c r="H67" s="248"/>
      <c r="I67" s="248"/>
      <c r="J67" s="248"/>
      <c r="K67" s="246"/>
    </row>
    <row r="68" s="1" customFormat="1" ht="15" customHeight="1">
      <c r="B68" s="244"/>
      <c r="C68" s="250"/>
      <c r="D68" s="248" t="s">
        <v>1871</v>
      </c>
      <c r="E68" s="248"/>
      <c r="F68" s="248"/>
      <c r="G68" s="248"/>
      <c r="H68" s="248"/>
      <c r="I68" s="248"/>
      <c r="J68" s="248"/>
      <c r="K68" s="246"/>
    </row>
    <row r="69" s="1" customFormat="1" ht="15" customHeight="1">
      <c r="B69" s="244"/>
      <c r="C69" s="250"/>
      <c r="D69" s="248" t="s">
        <v>1872</v>
      </c>
      <c r="E69" s="248"/>
      <c r="F69" s="248"/>
      <c r="G69" s="248"/>
      <c r="H69" s="248"/>
      <c r="I69" s="248"/>
      <c r="J69" s="248"/>
      <c r="K69" s="246"/>
    </row>
    <row r="70" s="1" customFormat="1" ht="15" customHeight="1">
      <c r="B70" s="244"/>
      <c r="C70" s="250"/>
      <c r="D70" s="248" t="s">
        <v>1873</v>
      </c>
      <c r="E70" s="248"/>
      <c r="F70" s="248"/>
      <c r="G70" s="248"/>
      <c r="H70" s="248"/>
      <c r="I70" s="248"/>
      <c r="J70" s="248"/>
      <c r="K70" s="246"/>
    </row>
    <row r="7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="1" customFormat="1" ht="45" customHeight="1">
      <c r="B75" s="263"/>
      <c r="C75" s="264" t="s">
        <v>1874</v>
      </c>
      <c r="D75" s="264"/>
      <c r="E75" s="264"/>
      <c r="F75" s="264"/>
      <c r="G75" s="264"/>
      <c r="H75" s="264"/>
      <c r="I75" s="264"/>
      <c r="J75" s="264"/>
      <c r="K75" s="265"/>
    </row>
    <row r="76" s="1" customFormat="1" ht="17.25" customHeight="1">
      <c r="B76" s="263"/>
      <c r="C76" s="266" t="s">
        <v>1875</v>
      </c>
      <c r="D76" s="266"/>
      <c r="E76" s="266"/>
      <c r="F76" s="266" t="s">
        <v>1876</v>
      </c>
      <c r="G76" s="267"/>
      <c r="H76" s="266" t="s">
        <v>54</v>
      </c>
      <c r="I76" s="266" t="s">
        <v>57</v>
      </c>
      <c r="J76" s="266" t="s">
        <v>1877</v>
      </c>
      <c r="K76" s="265"/>
    </row>
    <row r="77" s="1" customFormat="1" ht="17.25" customHeight="1">
      <c r="B77" s="263"/>
      <c r="C77" s="268" t="s">
        <v>1878</v>
      </c>
      <c r="D77" s="268"/>
      <c r="E77" s="268"/>
      <c r="F77" s="269" t="s">
        <v>1879</v>
      </c>
      <c r="G77" s="270"/>
      <c r="H77" s="268"/>
      <c r="I77" s="268"/>
      <c r="J77" s="268" t="s">
        <v>1880</v>
      </c>
      <c r="K77" s="265"/>
    </row>
    <row r="78" s="1" customFormat="1" ht="5.25" customHeight="1">
      <c r="B78" s="263"/>
      <c r="C78" s="271"/>
      <c r="D78" s="271"/>
      <c r="E78" s="271"/>
      <c r="F78" s="271"/>
      <c r="G78" s="272"/>
      <c r="H78" s="271"/>
      <c r="I78" s="271"/>
      <c r="J78" s="271"/>
      <c r="K78" s="265"/>
    </row>
    <row r="79" s="1" customFormat="1" ht="15" customHeight="1">
      <c r="B79" s="263"/>
      <c r="C79" s="251" t="s">
        <v>53</v>
      </c>
      <c r="D79" s="273"/>
      <c r="E79" s="273"/>
      <c r="F79" s="274" t="s">
        <v>1881</v>
      </c>
      <c r="G79" s="275"/>
      <c r="H79" s="251" t="s">
        <v>1882</v>
      </c>
      <c r="I79" s="251" t="s">
        <v>1883</v>
      </c>
      <c r="J79" s="251">
        <v>20</v>
      </c>
      <c r="K79" s="265"/>
    </row>
    <row r="80" s="1" customFormat="1" ht="15" customHeight="1">
      <c r="B80" s="263"/>
      <c r="C80" s="251" t="s">
        <v>1884</v>
      </c>
      <c r="D80" s="251"/>
      <c r="E80" s="251"/>
      <c r="F80" s="274" t="s">
        <v>1881</v>
      </c>
      <c r="G80" s="275"/>
      <c r="H80" s="251" t="s">
        <v>1885</v>
      </c>
      <c r="I80" s="251" t="s">
        <v>1883</v>
      </c>
      <c r="J80" s="251">
        <v>120</v>
      </c>
      <c r="K80" s="265"/>
    </row>
    <row r="81" s="1" customFormat="1" ht="15" customHeight="1">
      <c r="B81" s="276"/>
      <c r="C81" s="251" t="s">
        <v>1886</v>
      </c>
      <c r="D81" s="251"/>
      <c r="E81" s="251"/>
      <c r="F81" s="274" t="s">
        <v>1887</v>
      </c>
      <c r="G81" s="275"/>
      <c r="H81" s="251" t="s">
        <v>1888</v>
      </c>
      <c r="I81" s="251" t="s">
        <v>1883</v>
      </c>
      <c r="J81" s="251">
        <v>50</v>
      </c>
      <c r="K81" s="265"/>
    </row>
    <row r="82" s="1" customFormat="1" ht="15" customHeight="1">
      <c r="B82" s="276"/>
      <c r="C82" s="251" t="s">
        <v>1889</v>
      </c>
      <c r="D82" s="251"/>
      <c r="E82" s="251"/>
      <c r="F82" s="274" t="s">
        <v>1881</v>
      </c>
      <c r="G82" s="275"/>
      <c r="H82" s="251" t="s">
        <v>1890</v>
      </c>
      <c r="I82" s="251" t="s">
        <v>1891</v>
      </c>
      <c r="J82" s="251"/>
      <c r="K82" s="265"/>
    </row>
    <row r="83" s="1" customFormat="1" ht="15" customHeight="1">
      <c r="B83" s="276"/>
      <c r="C83" s="277" t="s">
        <v>1892</v>
      </c>
      <c r="D83" s="277"/>
      <c r="E83" s="277"/>
      <c r="F83" s="278" t="s">
        <v>1887</v>
      </c>
      <c r="G83" s="277"/>
      <c r="H83" s="277" t="s">
        <v>1893</v>
      </c>
      <c r="I83" s="277" t="s">
        <v>1883</v>
      </c>
      <c r="J83" s="277">
        <v>15</v>
      </c>
      <c r="K83" s="265"/>
    </row>
    <row r="84" s="1" customFormat="1" ht="15" customHeight="1">
      <c r="B84" s="276"/>
      <c r="C84" s="277" t="s">
        <v>1894</v>
      </c>
      <c r="D84" s="277"/>
      <c r="E84" s="277"/>
      <c r="F84" s="278" t="s">
        <v>1887</v>
      </c>
      <c r="G84" s="277"/>
      <c r="H84" s="277" t="s">
        <v>1895</v>
      </c>
      <c r="I84" s="277" t="s">
        <v>1883</v>
      </c>
      <c r="J84" s="277">
        <v>15</v>
      </c>
      <c r="K84" s="265"/>
    </row>
    <row r="85" s="1" customFormat="1" ht="15" customHeight="1">
      <c r="B85" s="276"/>
      <c r="C85" s="277" t="s">
        <v>1896</v>
      </c>
      <c r="D85" s="277"/>
      <c r="E85" s="277"/>
      <c r="F85" s="278" t="s">
        <v>1887</v>
      </c>
      <c r="G85" s="277"/>
      <c r="H85" s="277" t="s">
        <v>1897</v>
      </c>
      <c r="I85" s="277" t="s">
        <v>1883</v>
      </c>
      <c r="J85" s="277">
        <v>20</v>
      </c>
      <c r="K85" s="265"/>
    </row>
    <row r="86" s="1" customFormat="1" ht="15" customHeight="1">
      <c r="B86" s="276"/>
      <c r="C86" s="277" t="s">
        <v>1898</v>
      </c>
      <c r="D86" s="277"/>
      <c r="E86" s="277"/>
      <c r="F86" s="278" t="s">
        <v>1887</v>
      </c>
      <c r="G86" s="277"/>
      <c r="H86" s="277" t="s">
        <v>1899</v>
      </c>
      <c r="I86" s="277" t="s">
        <v>1883</v>
      </c>
      <c r="J86" s="277">
        <v>20</v>
      </c>
      <c r="K86" s="265"/>
    </row>
    <row r="87" s="1" customFormat="1" ht="15" customHeight="1">
      <c r="B87" s="276"/>
      <c r="C87" s="251" t="s">
        <v>1900</v>
      </c>
      <c r="D87" s="251"/>
      <c r="E87" s="251"/>
      <c r="F87" s="274" t="s">
        <v>1887</v>
      </c>
      <c r="G87" s="275"/>
      <c r="H87" s="251" t="s">
        <v>1901</v>
      </c>
      <c r="I87" s="251" t="s">
        <v>1883</v>
      </c>
      <c r="J87" s="251">
        <v>50</v>
      </c>
      <c r="K87" s="265"/>
    </row>
    <row r="88" s="1" customFormat="1" ht="15" customHeight="1">
      <c r="B88" s="276"/>
      <c r="C88" s="251" t="s">
        <v>1902</v>
      </c>
      <c r="D88" s="251"/>
      <c r="E88" s="251"/>
      <c r="F88" s="274" t="s">
        <v>1887</v>
      </c>
      <c r="G88" s="275"/>
      <c r="H88" s="251" t="s">
        <v>1903</v>
      </c>
      <c r="I88" s="251" t="s">
        <v>1883</v>
      </c>
      <c r="J88" s="251">
        <v>20</v>
      </c>
      <c r="K88" s="265"/>
    </row>
    <row r="89" s="1" customFormat="1" ht="15" customHeight="1">
      <c r="B89" s="276"/>
      <c r="C89" s="251" t="s">
        <v>1904</v>
      </c>
      <c r="D89" s="251"/>
      <c r="E89" s="251"/>
      <c r="F89" s="274" t="s">
        <v>1887</v>
      </c>
      <c r="G89" s="275"/>
      <c r="H89" s="251" t="s">
        <v>1905</v>
      </c>
      <c r="I89" s="251" t="s">
        <v>1883</v>
      </c>
      <c r="J89" s="251">
        <v>20</v>
      </c>
      <c r="K89" s="265"/>
    </row>
    <row r="90" s="1" customFormat="1" ht="15" customHeight="1">
      <c r="B90" s="276"/>
      <c r="C90" s="251" t="s">
        <v>1906</v>
      </c>
      <c r="D90" s="251"/>
      <c r="E90" s="251"/>
      <c r="F90" s="274" t="s">
        <v>1887</v>
      </c>
      <c r="G90" s="275"/>
      <c r="H90" s="251" t="s">
        <v>1907</v>
      </c>
      <c r="I90" s="251" t="s">
        <v>1883</v>
      </c>
      <c r="J90" s="251">
        <v>50</v>
      </c>
      <c r="K90" s="265"/>
    </row>
    <row r="91" s="1" customFormat="1" ht="15" customHeight="1">
      <c r="B91" s="276"/>
      <c r="C91" s="251" t="s">
        <v>1908</v>
      </c>
      <c r="D91" s="251"/>
      <c r="E91" s="251"/>
      <c r="F91" s="274" t="s">
        <v>1887</v>
      </c>
      <c r="G91" s="275"/>
      <c r="H91" s="251" t="s">
        <v>1908</v>
      </c>
      <c r="I91" s="251" t="s">
        <v>1883</v>
      </c>
      <c r="J91" s="251">
        <v>50</v>
      </c>
      <c r="K91" s="265"/>
    </row>
    <row r="92" s="1" customFormat="1" ht="15" customHeight="1">
      <c r="B92" s="276"/>
      <c r="C92" s="251" t="s">
        <v>1909</v>
      </c>
      <c r="D92" s="251"/>
      <c r="E92" s="251"/>
      <c r="F92" s="274" t="s">
        <v>1887</v>
      </c>
      <c r="G92" s="275"/>
      <c r="H92" s="251" t="s">
        <v>1910</v>
      </c>
      <c r="I92" s="251" t="s">
        <v>1883</v>
      </c>
      <c r="J92" s="251">
        <v>255</v>
      </c>
      <c r="K92" s="265"/>
    </row>
    <row r="93" s="1" customFormat="1" ht="15" customHeight="1">
      <c r="B93" s="276"/>
      <c r="C93" s="251" t="s">
        <v>1911</v>
      </c>
      <c r="D93" s="251"/>
      <c r="E93" s="251"/>
      <c r="F93" s="274" t="s">
        <v>1881</v>
      </c>
      <c r="G93" s="275"/>
      <c r="H93" s="251" t="s">
        <v>1912</v>
      </c>
      <c r="I93" s="251" t="s">
        <v>1913</v>
      </c>
      <c r="J93" s="251"/>
      <c r="K93" s="265"/>
    </row>
    <row r="94" s="1" customFormat="1" ht="15" customHeight="1">
      <c r="B94" s="276"/>
      <c r="C94" s="251" t="s">
        <v>1914</v>
      </c>
      <c r="D94" s="251"/>
      <c r="E94" s="251"/>
      <c r="F94" s="274" t="s">
        <v>1881</v>
      </c>
      <c r="G94" s="275"/>
      <c r="H94" s="251" t="s">
        <v>1915</v>
      </c>
      <c r="I94" s="251" t="s">
        <v>1916</v>
      </c>
      <c r="J94" s="251"/>
      <c r="K94" s="265"/>
    </row>
    <row r="95" s="1" customFormat="1" ht="15" customHeight="1">
      <c r="B95" s="276"/>
      <c r="C95" s="251" t="s">
        <v>1917</v>
      </c>
      <c r="D95" s="251"/>
      <c r="E95" s="251"/>
      <c r="F95" s="274" t="s">
        <v>1881</v>
      </c>
      <c r="G95" s="275"/>
      <c r="H95" s="251" t="s">
        <v>1917</v>
      </c>
      <c r="I95" s="251" t="s">
        <v>1916</v>
      </c>
      <c r="J95" s="251"/>
      <c r="K95" s="265"/>
    </row>
    <row r="96" s="1" customFormat="1" ht="15" customHeight="1">
      <c r="B96" s="276"/>
      <c r="C96" s="251" t="s">
        <v>38</v>
      </c>
      <c r="D96" s="251"/>
      <c r="E96" s="251"/>
      <c r="F96" s="274" t="s">
        <v>1881</v>
      </c>
      <c r="G96" s="275"/>
      <c r="H96" s="251" t="s">
        <v>1918</v>
      </c>
      <c r="I96" s="251" t="s">
        <v>1916</v>
      </c>
      <c r="J96" s="251"/>
      <c r="K96" s="265"/>
    </row>
    <row r="97" s="1" customFormat="1" ht="15" customHeight="1">
      <c r="B97" s="276"/>
      <c r="C97" s="251" t="s">
        <v>48</v>
      </c>
      <c r="D97" s="251"/>
      <c r="E97" s="251"/>
      <c r="F97" s="274" t="s">
        <v>1881</v>
      </c>
      <c r="G97" s="275"/>
      <c r="H97" s="251" t="s">
        <v>1919</v>
      </c>
      <c r="I97" s="251" t="s">
        <v>1916</v>
      </c>
      <c r="J97" s="251"/>
      <c r="K97" s="265"/>
    </row>
    <row r="98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="1" customFormat="1" ht="45" customHeight="1">
      <c r="B102" s="263"/>
      <c r="C102" s="264" t="s">
        <v>1920</v>
      </c>
      <c r="D102" s="264"/>
      <c r="E102" s="264"/>
      <c r="F102" s="264"/>
      <c r="G102" s="264"/>
      <c r="H102" s="264"/>
      <c r="I102" s="264"/>
      <c r="J102" s="264"/>
      <c r="K102" s="265"/>
    </row>
    <row r="103" s="1" customFormat="1" ht="17.25" customHeight="1">
      <c r="B103" s="263"/>
      <c r="C103" s="266" t="s">
        <v>1875</v>
      </c>
      <c r="D103" s="266"/>
      <c r="E103" s="266"/>
      <c r="F103" s="266" t="s">
        <v>1876</v>
      </c>
      <c r="G103" s="267"/>
      <c r="H103" s="266" t="s">
        <v>54</v>
      </c>
      <c r="I103" s="266" t="s">
        <v>57</v>
      </c>
      <c r="J103" s="266" t="s">
        <v>1877</v>
      </c>
      <c r="K103" s="265"/>
    </row>
    <row r="104" s="1" customFormat="1" ht="17.25" customHeight="1">
      <c r="B104" s="263"/>
      <c r="C104" s="268" t="s">
        <v>1878</v>
      </c>
      <c r="D104" s="268"/>
      <c r="E104" s="268"/>
      <c r="F104" s="269" t="s">
        <v>1879</v>
      </c>
      <c r="G104" s="270"/>
      <c r="H104" s="268"/>
      <c r="I104" s="268"/>
      <c r="J104" s="268" t="s">
        <v>1880</v>
      </c>
      <c r="K104" s="265"/>
    </row>
    <row r="105" s="1" customFormat="1" ht="5.25" customHeight="1">
      <c r="B105" s="263"/>
      <c r="C105" s="266"/>
      <c r="D105" s="266"/>
      <c r="E105" s="266"/>
      <c r="F105" s="266"/>
      <c r="G105" s="284"/>
      <c r="H105" s="266"/>
      <c r="I105" s="266"/>
      <c r="J105" s="266"/>
      <c r="K105" s="265"/>
    </row>
    <row r="106" s="1" customFormat="1" ht="15" customHeight="1">
      <c r="B106" s="263"/>
      <c r="C106" s="251" t="s">
        <v>53</v>
      </c>
      <c r="D106" s="273"/>
      <c r="E106" s="273"/>
      <c r="F106" s="274" t="s">
        <v>1881</v>
      </c>
      <c r="G106" s="251"/>
      <c r="H106" s="251" t="s">
        <v>1921</v>
      </c>
      <c r="I106" s="251" t="s">
        <v>1883</v>
      </c>
      <c r="J106" s="251">
        <v>20</v>
      </c>
      <c r="K106" s="265"/>
    </row>
    <row r="107" s="1" customFormat="1" ht="15" customHeight="1">
      <c r="B107" s="263"/>
      <c r="C107" s="251" t="s">
        <v>1884</v>
      </c>
      <c r="D107" s="251"/>
      <c r="E107" s="251"/>
      <c r="F107" s="274" t="s">
        <v>1881</v>
      </c>
      <c r="G107" s="251"/>
      <c r="H107" s="251" t="s">
        <v>1921</v>
      </c>
      <c r="I107" s="251" t="s">
        <v>1883</v>
      </c>
      <c r="J107" s="251">
        <v>120</v>
      </c>
      <c r="K107" s="265"/>
    </row>
    <row r="108" s="1" customFormat="1" ht="15" customHeight="1">
      <c r="B108" s="276"/>
      <c r="C108" s="251" t="s">
        <v>1886</v>
      </c>
      <c r="D108" s="251"/>
      <c r="E108" s="251"/>
      <c r="F108" s="274" t="s">
        <v>1887</v>
      </c>
      <c r="G108" s="251"/>
      <c r="H108" s="251" t="s">
        <v>1921</v>
      </c>
      <c r="I108" s="251" t="s">
        <v>1883</v>
      </c>
      <c r="J108" s="251">
        <v>50</v>
      </c>
      <c r="K108" s="265"/>
    </row>
    <row r="109" s="1" customFormat="1" ht="15" customHeight="1">
      <c r="B109" s="276"/>
      <c r="C109" s="251" t="s">
        <v>1889</v>
      </c>
      <c r="D109" s="251"/>
      <c r="E109" s="251"/>
      <c r="F109" s="274" t="s">
        <v>1881</v>
      </c>
      <c r="G109" s="251"/>
      <c r="H109" s="251" t="s">
        <v>1921</v>
      </c>
      <c r="I109" s="251" t="s">
        <v>1891</v>
      </c>
      <c r="J109" s="251"/>
      <c r="K109" s="265"/>
    </row>
    <row r="110" s="1" customFormat="1" ht="15" customHeight="1">
      <c r="B110" s="276"/>
      <c r="C110" s="251" t="s">
        <v>1900</v>
      </c>
      <c r="D110" s="251"/>
      <c r="E110" s="251"/>
      <c r="F110" s="274" t="s">
        <v>1887</v>
      </c>
      <c r="G110" s="251"/>
      <c r="H110" s="251" t="s">
        <v>1921</v>
      </c>
      <c r="I110" s="251" t="s">
        <v>1883</v>
      </c>
      <c r="J110" s="251">
        <v>50</v>
      </c>
      <c r="K110" s="265"/>
    </row>
    <row r="111" s="1" customFormat="1" ht="15" customHeight="1">
      <c r="B111" s="276"/>
      <c r="C111" s="251" t="s">
        <v>1908</v>
      </c>
      <c r="D111" s="251"/>
      <c r="E111" s="251"/>
      <c r="F111" s="274" t="s">
        <v>1887</v>
      </c>
      <c r="G111" s="251"/>
      <c r="H111" s="251" t="s">
        <v>1921</v>
      </c>
      <c r="I111" s="251" t="s">
        <v>1883</v>
      </c>
      <c r="J111" s="251">
        <v>50</v>
      </c>
      <c r="K111" s="265"/>
    </row>
    <row r="112" s="1" customFormat="1" ht="15" customHeight="1">
      <c r="B112" s="276"/>
      <c r="C112" s="251" t="s">
        <v>1906</v>
      </c>
      <c r="D112" s="251"/>
      <c r="E112" s="251"/>
      <c r="F112" s="274" t="s">
        <v>1887</v>
      </c>
      <c r="G112" s="251"/>
      <c r="H112" s="251" t="s">
        <v>1921</v>
      </c>
      <c r="I112" s="251" t="s">
        <v>1883</v>
      </c>
      <c r="J112" s="251">
        <v>50</v>
      </c>
      <c r="K112" s="265"/>
    </row>
    <row r="113" s="1" customFormat="1" ht="15" customHeight="1">
      <c r="B113" s="276"/>
      <c r="C113" s="251" t="s">
        <v>53</v>
      </c>
      <c r="D113" s="251"/>
      <c r="E113" s="251"/>
      <c r="F113" s="274" t="s">
        <v>1881</v>
      </c>
      <c r="G113" s="251"/>
      <c r="H113" s="251" t="s">
        <v>1922</v>
      </c>
      <c r="I113" s="251" t="s">
        <v>1883</v>
      </c>
      <c r="J113" s="251">
        <v>20</v>
      </c>
      <c r="K113" s="265"/>
    </row>
    <row r="114" s="1" customFormat="1" ht="15" customHeight="1">
      <c r="B114" s="276"/>
      <c r="C114" s="251" t="s">
        <v>1923</v>
      </c>
      <c r="D114" s="251"/>
      <c r="E114" s="251"/>
      <c r="F114" s="274" t="s">
        <v>1881</v>
      </c>
      <c r="G114" s="251"/>
      <c r="H114" s="251" t="s">
        <v>1924</v>
      </c>
      <c r="I114" s="251" t="s">
        <v>1883</v>
      </c>
      <c r="J114" s="251">
        <v>120</v>
      </c>
      <c r="K114" s="265"/>
    </row>
    <row r="115" s="1" customFormat="1" ht="15" customHeight="1">
      <c r="B115" s="276"/>
      <c r="C115" s="251" t="s">
        <v>38</v>
      </c>
      <c r="D115" s="251"/>
      <c r="E115" s="251"/>
      <c r="F115" s="274" t="s">
        <v>1881</v>
      </c>
      <c r="G115" s="251"/>
      <c r="H115" s="251" t="s">
        <v>1925</v>
      </c>
      <c r="I115" s="251" t="s">
        <v>1916</v>
      </c>
      <c r="J115" s="251"/>
      <c r="K115" s="265"/>
    </row>
    <row r="116" s="1" customFormat="1" ht="15" customHeight="1">
      <c r="B116" s="276"/>
      <c r="C116" s="251" t="s">
        <v>48</v>
      </c>
      <c r="D116" s="251"/>
      <c r="E116" s="251"/>
      <c r="F116" s="274" t="s">
        <v>1881</v>
      </c>
      <c r="G116" s="251"/>
      <c r="H116" s="251" t="s">
        <v>1926</v>
      </c>
      <c r="I116" s="251" t="s">
        <v>1916</v>
      </c>
      <c r="J116" s="251"/>
      <c r="K116" s="265"/>
    </row>
    <row r="117" s="1" customFormat="1" ht="15" customHeight="1">
      <c r="B117" s="276"/>
      <c r="C117" s="251" t="s">
        <v>57</v>
      </c>
      <c r="D117" s="251"/>
      <c r="E117" s="251"/>
      <c r="F117" s="274" t="s">
        <v>1881</v>
      </c>
      <c r="G117" s="251"/>
      <c r="H117" s="251" t="s">
        <v>1927</v>
      </c>
      <c r="I117" s="251" t="s">
        <v>1928</v>
      </c>
      <c r="J117" s="251"/>
      <c r="K117" s="265"/>
    </row>
    <row r="118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="1" customFormat="1" ht="18.75" customHeight="1">
      <c r="B119" s="286"/>
      <c r="C119" s="287"/>
      <c r="D119" s="287"/>
      <c r="E119" s="287"/>
      <c r="F119" s="288"/>
      <c r="G119" s="287"/>
      <c r="H119" s="287"/>
      <c r="I119" s="287"/>
      <c r="J119" s="287"/>
      <c r="K119" s="286"/>
    </row>
    <row r="120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="1" customFormat="1" ht="45" customHeight="1">
      <c r="B122" s="292"/>
      <c r="C122" s="242" t="s">
        <v>1929</v>
      </c>
      <c r="D122" s="242"/>
      <c r="E122" s="242"/>
      <c r="F122" s="242"/>
      <c r="G122" s="242"/>
      <c r="H122" s="242"/>
      <c r="I122" s="242"/>
      <c r="J122" s="242"/>
      <c r="K122" s="293"/>
    </row>
    <row r="123" s="1" customFormat="1" ht="17.25" customHeight="1">
      <c r="B123" s="294"/>
      <c r="C123" s="266" t="s">
        <v>1875</v>
      </c>
      <c r="D123" s="266"/>
      <c r="E123" s="266"/>
      <c r="F123" s="266" t="s">
        <v>1876</v>
      </c>
      <c r="G123" s="267"/>
      <c r="H123" s="266" t="s">
        <v>54</v>
      </c>
      <c r="I123" s="266" t="s">
        <v>57</v>
      </c>
      <c r="J123" s="266" t="s">
        <v>1877</v>
      </c>
      <c r="K123" s="295"/>
    </row>
    <row r="124" s="1" customFormat="1" ht="17.25" customHeight="1">
      <c r="B124" s="294"/>
      <c r="C124" s="268" t="s">
        <v>1878</v>
      </c>
      <c r="D124" s="268"/>
      <c r="E124" s="268"/>
      <c r="F124" s="269" t="s">
        <v>1879</v>
      </c>
      <c r="G124" s="270"/>
      <c r="H124" s="268"/>
      <c r="I124" s="268"/>
      <c r="J124" s="268" t="s">
        <v>1880</v>
      </c>
      <c r="K124" s="295"/>
    </row>
    <row r="125" s="1" customFormat="1" ht="5.25" customHeight="1">
      <c r="B125" s="296"/>
      <c r="C125" s="271"/>
      <c r="D125" s="271"/>
      <c r="E125" s="271"/>
      <c r="F125" s="271"/>
      <c r="G125" s="297"/>
      <c r="H125" s="271"/>
      <c r="I125" s="271"/>
      <c r="J125" s="271"/>
      <c r="K125" s="298"/>
    </row>
    <row r="126" s="1" customFormat="1" ht="15" customHeight="1">
      <c r="B126" s="296"/>
      <c r="C126" s="251" t="s">
        <v>1884</v>
      </c>
      <c r="D126" s="273"/>
      <c r="E126" s="273"/>
      <c r="F126" s="274" t="s">
        <v>1881</v>
      </c>
      <c r="G126" s="251"/>
      <c r="H126" s="251" t="s">
        <v>1921</v>
      </c>
      <c r="I126" s="251" t="s">
        <v>1883</v>
      </c>
      <c r="J126" s="251">
        <v>120</v>
      </c>
      <c r="K126" s="299"/>
    </row>
    <row r="127" s="1" customFormat="1" ht="15" customHeight="1">
      <c r="B127" s="296"/>
      <c r="C127" s="251" t="s">
        <v>1930</v>
      </c>
      <c r="D127" s="251"/>
      <c r="E127" s="251"/>
      <c r="F127" s="274" t="s">
        <v>1881</v>
      </c>
      <c r="G127" s="251"/>
      <c r="H127" s="251" t="s">
        <v>1931</v>
      </c>
      <c r="I127" s="251" t="s">
        <v>1883</v>
      </c>
      <c r="J127" s="251" t="s">
        <v>1932</v>
      </c>
      <c r="K127" s="299"/>
    </row>
    <row r="128" s="1" customFormat="1" ht="15" customHeight="1">
      <c r="B128" s="296"/>
      <c r="C128" s="251" t="s">
        <v>1829</v>
      </c>
      <c r="D128" s="251"/>
      <c r="E128" s="251"/>
      <c r="F128" s="274" t="s">
        <v>1881</v>
      </c>
      <c r="G128" s="251"/>
      <c r="H128" s="251" t="s">
        <v>1933</v>
      </c>
      <c r="I128" s="251" t="s">
        <v>1883</v>
      </c>
      <c r="J128" s="251" t="s">
        <v>1932</v>
      </c>
      <c r="K128" s="299"/>
    </row>
    <row r="129" s="1" customFormat="1" ht="15" customHeight="1">
      <c r="B129" s="296"/>
      <c r="C129" s="251" t="s">
        <v>1892</v>
      </c>
      <c r="D129" s="251"/>
      <c r="E129" s="251"/>
      <c r="F129" s="274" t="s">
        <v>1887</v>
      </c>
      <c r="G129" s="251"/>
      <c r="H129" s="251" t="s">
        <v>1893</v>
      </c>
      <c r="I129" s="251" t="s">
        <v>1883</v>
      </c>
      <c r="J129" s="251">
        <v>15</v>
      </c>
      <c r="K129" s="299"/>
    </row>
    <row r="130" s="1" customFormat="1" ht="15" customHeight="1">
      <c r="B130" s="296"/>
      <c r="C130" s="277" t="s">
        <v>1894</v>
      </c>
      <c r="D130" s="277"/>
      <c r="E130" s="277"/>
      <c r="F130" s="278" t="s">
        <v>1887</v>
      </c>
      <c r="G130" s="277"/>
      <c r="H130" s="277" t="s">
        <v>1895</v>
      </c>
      <c r="I130" s="277" t="s">
        <v>1883</v>
      </c>
      <c r="J130" s="277">
        <v>15</v>
      </c>
      <c r="K130" s="299"/>
    </row>
    <row r="131" s="1" customFormat="1" ht="15" customHeight="1">
      <c r="B131" s="296"/>
      <c r="C131" s="277" t="s">
        <v>1896</v>
      </c>
      <c r="D131" s="277"/>
      <c r="E131" s="277"/>
      <c r="F131" s="278" t="s">
        <v>1887</v>
      </c>
      <c r="G131" s="277"/>
      <c r="H131" s="277" t="s">
        <v>1897</v>
      </c>
      <c r="I131" s="277" t="s">
        <v>1883</v>
      </c>
      <c r="J131" s="277">
        <v>20</v>
      </c>
      <c r="K131" s="299"/>
    </row>
    <row r="132" s="1" customFormat="1" ht="15" customHeight="1">
      <c r="B132" s="296"/>
      <c r="C132" s="277" t="s">
        <v>1898</v>
      </c>
      <c r="D132" s="277"/>
      <c r="E132" s="277"/>
      <c r="F132" s="278" t="s">
        <v>1887</v>
      </c>
      <c r="G132" s="277"/>
      <c r="H132" s="277" t="s">
        <v>1899</v>
      </c>
      <c r="I132" s="277" t="s">
        <v>1883</v>
      </c>
      <c r="J132" s="277">
        <v>20</v>
      </c>
      <c r="K132" s="299"/>
    </row>
    <row r="133" s="1" customFormat="1" ht="15" customHeight="1">
      <c r="B133" s="296"/>
      <c r="C133" s="251" t="s">
        <v>1886</v>
      </c>
      <c r="D133" s="251"/>
      <c r="E133" s="251"/>
      <c r="F133" s="274" t="s">
        <v>1887</v>
      </c>
      <c r="G133" s="251"/>
      <c r="H133" s="251" t="s">
        <v>1921</v>
      </c>
      <c r="I133" s="251" t="s">
        <v>1883</v>
      </c>
      <c r="J133" s="251">
        <v>50</v>
      </c>
      <c r="K133" s="299"/>
    </row>
    <row r="134" s="1" customFormat="1" ht="15" customHeight="1">
      <c r="B134" s="296"/>
      <c r="C134" s="251" t="s">
        <v>1900</v>
      </c>
      <c r="D134" s="251"/>
      <c r="E134" s="251"/>
      <c r="F134" s="274" t="s">
        <v>1887</v>
      </c>
      <c r="G134" s="251"/>
      <c r="H134" s="251" t="s">
        <v>1921</v>
      </c>
      <c r="I134" s="251" t="s">
        <v>1883</v>
      </c>
      <c r="J134" s="251">
        <v>50</v>
      </c>
      <c r="K134" s="299"/>
    </row>
    <row r="135" s="1" customFormat="1" ht="15" customHeight="1">
      <c r="B135" s="296"/>
      <c r="C135" s="251" t="s">
        <v>1906</v>
      </c>
      <c r="D135" s="251"/>
      <c r="E135" s="251"/>
      <c r="F135" s="274" t="s">
        <v>1887</v>
      </c>
      <c r="G135" s="251"/>
      <c r="H135" s="251" t="s">
        <v>1921</v>
      </c>
      <c r="I135" s="251" t="s">
        <v>1883</v>
      </c>
      <c r="J135" s="251">
        <v>50</v>
      </c>
      <c r="K135" s="299"/>
    </row>
    <row r="136" s="1" customFormat="1" ht="15" customHeight="1">
      <c r="B136" s="296"/>
      <c r="C136" s="251" t="s">
        <v>1908</v>
      </c>
      <c r="D136" s="251"/>
      <c r="E136" s="251"/>
      <c r="F136" s="274" t="s">
        <v>1887</v>
      </c>
      <c r="G136" s="251"/>
      <c r="H136" s="251" t="s">
        <v>1921</v>
      </c>
      <c r="I136" s="251" t="s">
        <v>1883</v>
      </c>
      <c r="J136" s="251">
        <v>50</v>
      </c>
      <c r="K136" s="299"/>
    </row>
    <row r="137" s="1" customFormat="1" ht="15" customHeight="1">
      <c r="B137" s="296"/>
      <c r="C137" s="251" t="s">
        <v>1909</v>
      </c>
      <c r="D137" s="251"/>
      <c r="E137" s="251"/>
      <c r="F137" s="274" t="s">
        <v>1887</v>
      </c>
      <c r="G137" s="251"/>
      <c r="H137" s="251" t="s">
        <v>1934</v>
      </c>
      <c r="I137" s="251" t="s">
        <v>1883</v>
      </c>
      <c r="J137" s="251">
        <v>255</v>
      </c>
      <c r="K137" s="299"/>
    </row>
    <row r="138" s="1" customFormat="1" ht="15" customHeight="1">
      <c r="B138" s="296"/>
      <c r="C138" s="251" t="s">
        <v>1911</v>
      </c>
      <c r="D138" s="251"/>
      <c r="E138" s="251"/>
      <c r="F138" s="274" t="s">
        <v>1881</v>
      </c>
      <c r="G138" s="251"/>
      <c r="H138" s="251" t="s">
        <v>1935</v>
      </c>
      <c r="I138" s="251" t="s">
        <v>1913</v>
      </c>
      <c r="J138" s="251"/>
      <c r="K138" s="299"/>
    </row>
    <row r="139" s="1" customFormat="1" ht="15" customHeight="1">
      <c r="B139" s="296"/>
      <c r="C139" s="251" t="s">
        <v>1914</v>
      </c>
      <c r="D139" s="251"/>
      <c r="E139" s="251"/>
      <c r="F139" s="274" t="s">
        <v>1881</v>
      </c>
      <c r="G139" s="251"/>
      <c r="H139" s="251" t="s">
        <v>1936</v>
      </c>
      <c r="I139" s="251" t="s">
        <v>1916</v>
      </c>
      <c r="J139" s="251"/>
      <c r="K139" s="299"/>
    </row>
    <row r="140" s="1" customFormat="1" ht="15" customHeight="1">
      <c r="B140" s="296"/>
      <c r="C140" s="251" t="s">
        <v>1917</v>
      </c>
      <c r="D140" s="251"/>
      <c r="E140" s="251"/>
      <c r="F140" s="274" t="s">
        <v>1881</v>
      </c>
      <c r="G140" s="251"/>
      <c r="H140" s="251" t="s">
        <v>1917</v>
      </c>
      <c r="I140" s="251" t="s">
        <v>1916</v>
      </c>
      <c r="J140" s="251"/>
      <c r="K140" s="299"/>
    </row>
    <row r="141" s="1" customFormat="1" ht="15" customHeight="1">
      <c r="B141" s="296"/>
      <c r="C141" s="251" t="s">
        <v>38</v>
      </c>
      <c r="D141" s="251"/>
      <c r="E141" s="251"/>
      <c r="F141" s="274" t="s">
        <v>1881</v>
      </c>
      <c r="G141" s="251"/>
      <c r="H141" s="251" t="s">
        <v>1937</v>
      </c>
      <c r="I141" s="251" t="s">
        <v>1916</v>
      </c>
      <c r="J141" s="251"/>
      <c r="K141" s="299"/>
    </row>
    <row r="142" s="1" customFormat="1" ht="15" customHeight="1">
      <c r="B142" s="296"/>
      <c r="C142" s="251" t="s">
        <v>1938</v>
      </c>
      <c r="D142" s="251"/>
      <c r="E142" s="251"/>
      <c r="F142" s="274" t="s">
        <v>1881</v>
      </c>
      <c r="G142" s="251"/>
      <c r="H142" s="251" t="s">
        <v>1939</v>
      </c>
      <c r="I142" s="251" t="s">
        <v>1916</v>
      </c>
      <c r="J142" s="251"/>
      <c r="K142" s="299"/>
    </row>
    <row r="143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="1" customFormat="1" ht="18.75" customHeight="1">
      <c r="B144" s="287"/>
      <c r="C144" s="287"/>
      <c r="D144" s="287"/>
      <c r="E144" s="287"/>
      <c r="F144" s="288"/>
      <c r="G144" s="287"/>
      <c r="H144" s="287"/>
      <c r="I144" s="287"/>
      <c r="J144" s="287"/>
      <c r="K144" s="287"/>
    </row>
    <row r="145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="1" customFormat="1" ht="45" customHeight="1">
      <c r="B147" s="263"/>
      <c r="C147" s="264" t="s">
        <v>1940</v>
      </c>
      <c r="D147" s="264"/>
      <c r="E147" s="264"/>
      <c r="F147" s="264"/>
      <c r="G147" s="264"/>
      <c r="H147" s="264"/>
      <c r="I147" s="264"/>
      <c r="J147" s="264"/>
      <c r="K147" s="265"/>
    </row>
    <row r="148" s="1" customFormat="1" ht="17.25" customHeight="1">
      <c r="B148" s="263"/>
      <c r="C148" s="266" t="s">
        <v>1875</v>
      </c>
      <c r="D148" s="266"/>
      <c r="E148" s="266"/>
      <c r="F148" s="266" t="s">
        <v>1876</v>
      </c>
      <c r="G148" s="267"/>
      <c r="H148" s="266" t="s">
        <v>54</v>
      </c>
      <c r="I148" s="266" t="s">
        <v>57</v>
      </c>
      <c r="J148" s="266" t="s">
        <v>1877</v>
      </c>
      <c r="K148" s="265"/>
    </row>
    <row r="149" s="1" customFormat="1" ht="17.25" customHeight="1">
      <c r="B149" s="263"/>
      <c r="C149" s="268" t="s">
        <v>1878</v>
      </c>
      <c r="D149" s="268"/>
      <c r="E149" s="268"/>
      <c r="F149" s="269" t="s">
        <v>1879</v>
      </c>
      <c r="G149" s="270"/>
      <c r="H149" s="268"/>
      <c r="I149" s="268"/>
      <c r="J149" s="268" t="s">
        <v>1880</v>
      </c>
      <c r="K149" s="265"/>
    </row>
    <row r="150" s="1" customFormat="1" ht="5.25" customHeight="1">
      <c r="B150" s="276"/>
      <c r="C150" s="271"/>
      <c r="D150" s="271"/>
      <c r="E150" s="271"/>
      <c r="F150" s="271"/>
      <c r="G150" s="272"/>
      <c r="H150" s="271"/>
      <c r="I150" s="271"/>
      <c r="J150" s="271"/>
      <c r="K150" s="299"/>
    </row>
    <row r="151" s="1" customFormat="1" ht="15" customHeight="1">
      <c r="B151" s="276"/>
      <c r="C151" s="303" t="s">
        <v>1884</v>
      </c>
      <c r="D151" s="251"/>
      <c r="E151" s="251"/>
      <c r="F151" s="304" t="s">
        <v>1881</v>
      </c>
      <c r="G151" s="251"/>
      <c r="H151" s="303" t="s">
        <v>1921</v>
      </c>
      <c r="I151" s="303" t="s">
        <v>1883</v>
      </c>
      <c r="J151" s="303">
        <v>120</v>
      </c>
      <c r="K151" s="299"/>
    </row>
    <row r="152" s="1" customFormat="1" ht="15" customHeight="1">
      <c r="B152" s="276"/>
      <c r="C152" s="303" t="s">
        <v>1930</v>
      </c>
      <c r="D152" s="251"/>
      <c r="E152" s="251"/>
      <c r="F152" s="304" t="s">
        <v>1881</v>
      </c>
      <c r="G152" s="251"/>
      <c r="H152" s="303" t="s">
        <v>1941</v>
      </c>
      <c r="I152" s="303" t="s">
        <v>1883</v>
      </c>
      <c r="J152" s="303" t="s">
        <v>1932</v>
      </c>
      <c r="K152" s="299"/>
    </row>
    <row r="153" s="1" customFormat="1" ht="15" customHeight="1">
      <c r="B153" s="276"/>
      <c r="C153" s="303" t="s">
        <v>1829</v>
      </c>
      <c r="D153" s="251"/>
      <c r="E153" s="251"/>
      <c r="F153" s="304" t="s">
        <v>1881</v>
      </c>
      <c r="G153" s="251"/>
      <c r="H153" s="303" t="s">
        <v>1942</v>
      </c>
      <c r="I153" s="303" t="s">
        <v>1883</v>
      </c>
      <c r="J153" s="303" t="s">
        <v>1932</v>
      </c>
      <c r="K153" s="299"/>
    </row>
    <row r="154" s="1" customFormat="1" ht="15" customHeight="1">
      <c r="B154" s="276"/>
      <c r="C154" s="303" t="s">
        <v>1886</v>
      </c>
      <c r="D154" s="251"/>
      <c r="E154" s="251"/>
      <c r="F154" s="304" t="s">
        <v>1887</v>
      </c>
      <c r="G154" s="251"/>
      <c r="H154" s="303" t="s">
        <v>1921</v>
      </c>
      <c r="I154" s="303" t="s">
        <v>1883</v>
      </c>
      <c r="J154" s="303">
        <v>50</v>
      </c>
      <c r="K154" s="299"/>
    </row>
    <row r="155" s="1" customFormat="1" ht="15" customHeight="1">
      <c r="B155" s="276"/>
      <c r="C155" s="303" t="s">
        <v>1889</v>
      </c>
      <c r="D155" s="251"/>
      <c r="E155" s="251"/>
      <c r="F155" s="304" t="s">
        <v>1881</v>
      </c>
      <c r="G155" s="251"/>
      <c r="H155" s="303" t="s">
        <v>1921</v>
      </c>
      <c r="I155" s="303" t="s">
        <v>1891</v>
      </c>
      <c r="J155" s="303"/>
      <c r="K155" s="299"/>
    </row>
    <row r="156" s="1" customFormat="1" ht="15" customHeight="1">
      <c r="B156" s="276"/>
      <c r="C156" s="303" t="s">
        <v>1900</v>
      </c>
      <c r="D156" s="251"/>
      <c r="E156" s="251"/>
      <c r="F156" s="304" t="s">
        <v>1887</v>
      </c>
      <c r="G156" s="251"/>
      <c r="H156" s="303" t="s">
        <v>1921</v>
      </c>
      <c r="I156" s="303" t="s">
        <v>1883</v>
      </c>
      <c r="J156" s="303">
        <v>50</v>
      </c>
      <c r="K156" s="299"/>
    </row>
    <row r="157" s="1" customFormat="1" ht="15" customHeight="1">
      <c r="B157" s="276"/>
      <c r="C157" s="303" t="s">
        <v>1908</v>
      </c>
      <c r="D157" s="251"/>
      <c r="E157" s="251"/>
      <c r="F157" s="304" t="s">
        <v>1887</v>
      </c>
      <c r="G157" s="251"/>
      <c r="H157" s="303" t="s">
        <v>1921</v>
      </c>
      <c r="I157" s="303" t="s">
        <v>1883</v>
      </c>
      <c r="J157" s="303">
        <v>50</v>
      </c>
      <c r="K157" s="299"/>
    </row>
    <row r="158" s="1" customFormat="1" ht="15" customHeight="1">
      <c r="B158" s="276"/>
      <c r="C158" s="303" t="s">
        <v>1906</v>
      </c>
      <c r="D158" s="251"/>
      <c r="E158" s="251"/>
      <c r="F158" s="304" t="s">
        <v>1887</v>
      </c>
      <c r="G158" s="251"/>
      <c r="H158" s="303" t="s">
        <v>1921</v>
      </c>
      <c r="I158" s="303" t="s">
        <v>1883</v>
      </c>
      <c r="J158" s="303">
        <v>50</v>
      </c>
      <c r="K158" s="299"/>
    </row>
    <row r="159" s="1" customFormat="1" ht="15" customHeight="1">
      <c r="B159" s="276"/>
      <c r="C159" s="303" t="s">
        <v>132</v>
      </c>
      <c r="D159" s="251"/>
      <c r="E159" s="251"/>
      <c r="F159" s="304" t="s">
        <v>1881</v>
      </c>
      <c r="G159" s="251"/>
      <c r="H159" s="303" t="s">
        <v>1943</v>
      </c>
      <c r="I159" s="303" t="s">
        <v>1883</v>
      </c>
      <c r="J159" s="303" t="s">
        <v>1944</v>
      </c>
      <c r="K159" s="299"/>
    </row>
    <row r="160" s="1" customFormat="1" ht="15" customHeight="1">
      <c r="B160" s="276"/>
      <c r="C160" s="303" t="s">
        <v>1945</v>
      </c>
      <c r="D160" s="251"/>
      <c r="E160" s="251"/>
      <c r="F160" s="304" t="s">
        <v>1881</v>
      </c>
      <c r="G160" s="251"/>
      <c r="H160" s="303" t="s">
        <v>1946</v>
      </c>
      <c r="I160" s="303" t="s">
        <v>1916</v>
      </c>
      <c r="J160" s="303"/>
      <c r="K160" s="299"/>
    </row>
    <row r="161" s="1" customFormat="1" ht="15" customHeight="1">
      <c r="B161" s="305"/>
      <c r="C161" s="285"/>
      <c r="D161" s="285"/>
      <c r="E161" s="285"/>
      <c r="F161" s="285"/>
      <c r="G161" s="285"/>
      <c r="H161" s="285"/>
      <c r="I161" s="285"/>
      <c r="J161" s="285"/>
      <c r="K161" s="306"/>
    </row>
    <row r="162" s="1" customFormat="1" ht="18.75" customHeight="1">
      <c r="B162" s="287"/>
      <c r="C162" s="297"/>
      <c r="D162" s="297"/>
      <c r="E162" s="297"/>
      <c r="F162" s="307"/>
      <c r="G162" s="297"/>
      <c r="H162" s="297"/>
      <c r="I162" s="297"/>
      <c r="J162" s="297"/>
      <c r="K162" s="287"/>
    </row>
    <row r="163" s="1" customFormat="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="1" customFormat="1" ht="45" customHeight="1">
      <c r="B165" s="241"/>
      <c r="C165" s="242" t="s">
        <v>1947</v>
      </c>
      <c r="D165" s="242"/>
      <c r="E165" s="242"/>
      <c r="F165" s="242"/>
      <c r="G165" s="242"/>
      <c r="H165" s="242"/>
      <c r="I165" s="242"/>
      <c r="J165" s="242"/>
      <c r="K165" s="243"/>
    </row>
    <row r="166" s="1" customFormat="1" ht="17.25" customHeight="1">
      <c r="B166" s="241"/>
      <c r="C166" s="266" t="s">
        <v>1875</v>
      </c>
      <c r="D166" s="266"/>
      <c r="E166" s="266"/>
      <c r="F166" s="266" t="s">
        <v>1876</v>
      </c>
      <c r="G166" s="308"/>
      <c r="H166" s="309" t="s">
        <v>54</v>
      </c>
      <c r="I166" s="309" t="s">
        <v>57</v>
      </c>
      <c r="J166" s="266" t="s">
        <v>1877</v>
      </c>
      <c r="K166" s="243"/>
    </row>
    <row r="167" s="1" customFormat="1" ht="17.25" customHeight="1">
      <c r="B167" s="244"/>
      <c r="C167" s="268" t="s">
        <v>1878</v>
      </c>
      <c r="D167" s="268"/>
      <c r="E167" s="268"/>
      <c r="F167" s="269" t="s">
        <v>1879</v>
      </c>
      <c r="G167" s="310"/>
      <c r="H167" s="311"/>
      <c r="I167" s="311"/>
      <c r="J167" s="268" t="s">
        <v>1880</v>
      </c>
      <c r="K167" s="246"/>
    </row>
    <row r="168" s="1" customFormat="1" ht="5.25" customHeight="1">
      <c r="B168" s="276"/>
      <c r="C168" s="271"/>
      <c r="D168" s="271"/>
      <c r="E168" s="271"/>
      <c r="F168" s="271"/>
      <c r="G168" s="272"/>
      <c r="H168" s="271"/>
      <c r="I168" s="271"/>
      <c r="J168" s="271"/>
      <c r="K168" s="299"/>
    </row>
    <row r="169" s="1" customFormat="1" ht="15" customHeight="1">
      <c r="B169" s="276"/>
      <c r="C169" s="251" t="s">
        <v>1884</v>
      </c>
      <c r="D169" s="251"/>
      <c r="E169" s="251"/>
      <c r="F169" s="274" t="s">
        <v>1881</v>
      </c>
      <c r="G169" s="251"/>
      <c r="H169" s="251" t="s">
        <v>1921</v>
      </c>
      <c r="I169" s="251" t="s">
        <v>1883</v>
      </c>
      <c r="J169" s="251">
        <v>120</v>
      </c>
      <c r="K169" s="299"/>
    </row>
    <row r="170" s="1" customFormat="1" ht="15" customHeight="1">
      <c r="B170" s="276"/>
      <c r="C170" s="251" t="s">
        <v>1930</v>
      </c>
      <c r="D170" s="251"/>
      <c r="E170" s="251"/>
      <c r="F170" s="274" t="s">
        <v>1881</v>
      </c>
      <c r="G170" s="251"/>
      <c r="H170" s="251" t="s">
        <v>1931</v>
      </c>
      <c r="I170" s="251" t="s">
        <v>1883</v>
      </c>
      <c r="J170" s="251" t="s">
        <v>1932</v>
      </c>
      <c r="K170" s="299"/>
    </row>
    <row r="171" s="1" customFormat="1" ht="15" customHeight="1">
      <c r="B171" s="276"/>
      <c r="C171" s="251" t="s">
        <v>1829</v>
      </c>
      <c r="D171" s="251"/>
      <c r="E171" s="251"/>
      <c r="F171" s="274" t="s">
        <v>1881</v>
      </c>
      <c r="G171" s="251"/>
      <c r="H171" s="251" t="s">
        <v>1948</v>
      </c>
      <c r="I171" s="251" t="s">
        <v>1883</v>
      </c>
      <c r="J171" s="251" t="s">
        <v>1932</v>
      </c>
      <c r="K171" s="299"/>
    </row>
    <row r="172" s="1" customFormat="1" ht="15" customHeight="1">
      <c r="B172" s="276"/>
      <c r="C172" s="251" t="s">
        <v>1886</v>
      </c>
      <c r="D172" s="251"/>
      <c r="E172" s="251"/>
      <c r="F172" s="274" t="s">
        <v>1887</v>
      </c>
      <c r="G172" s="251"/>
      <c r="H172" s="251" t="s">
        <v>1948</v>
      </c>
      <c r="I172" s="251" t="s">
        <v>1883</v>
      </c>
      <c r="J172" s="251">
        <v>50</v>
      </c>
      <c r="K172" s="299"/>
    </row>
    <row r="173" s="1" customFormat="1" ht="15" customHeight="1">
      <c r="B173" s="276"/>
      <c r="C173" s="251" t="s">
        <v>1889</v>
      </c>
      <c r="D173" s="251"/>
      <c r="E173" s="251"/>
      <c r="F173" s="274" t="s">
        <v>1881</v>
      </c>
      <c r="G173" s="251"/>
      <c r="H173" s="251" t="s">
        <v>1948</v>
      </c>
      <c r="I173" s="251" t="s">
        <v>1891</v>
      </c>
      <c r="J173" s="251"/>
      <c r="K173" s="299"/>
    </row>
    <row r="174" s="1" customFormat="1" ht="15" customHeight="1">
      <c r="B174" s="276"/>
      <c r="C174" s="251" t="s">
        <v>1900</v>
      </c>
      <c r="D174" s="251"/>
      <c r="E174" s="251"/>
      <c r="F174" s="274" t="s">
        <v>1887</v>
      </c>
      <c r="G174" s="251"/>
      <c r="H174" s="251" t="s">
        <v>1948</v>
      </c>
      <c r="I174" s="251" t="s">
        <v>1883</v>
      </c>
      <c r="J174" s="251">
        <v>50</v>
      </c>
      <c r="K174" s="299"/>
    </row>
    <row r="175" s="1" customFormat="1" ht="15" customHeight="1">
      <c r="B175" s="276"/>
      <c r="C175" s="251" t="s">
        <v>1908</v>
      </c>
      <c r="D175" s="251"/>
      <c r="E175" s="251"/>
      <c r="F175" s="274" t="s">
        <v>1887</v>
      </c>
      <c r="G175" s="251"/>
      <c r="H175" s="251" t="s">
        <v>1948</v>
      </c>
      <c r="I175" s="251" t="s">
        <v>1883</v>
      </c>
      <c r="J175" s="251">
        <v>50</v>
      </c>
      <c r="K175" s="299"/>
    </row>
    <row r="176" s="1" customFormat="1" ht="15" customHeight="1">
      <c r="B176" s="276"/>
      <c r="C176" s="251" t="s">
        <v>1906</v>
      </c>
      <c r="D176" s="251"/>
      <c r="E176" s="251"/>
      <c r="F176" s="274" t="s">
        <v>1887</v>
      </c>
      <c r="G176" s="251"/>
      <c r="H176" s="251" t="s">
        <v>1948</v>
      </c>
      <c r="I176" s="251" t="s">
        <v>1883</v>
      </c>
      <c r="J176" s="251">
        <v>50</v>
      </c>
      <c r="K176" s="299"/>
    </row>
    <row r="177" s="1" customFormat="1" ht="15" customHeight="1">
      <c r="B177" s="276"/>
      <c r="C177" s="251" t="s">
        <v>144</v>
      </c>
      <c r="D177" s="251"/>
      <c r="E177" s="251"/>
      <c r="F177" s="274" t="s">
        <v>1881</v>
      </c>
      <c r="G177" s="251"/>
      <c r="H177" s="251" t="s">
        <v>1949</v>
      </c>
      <c r="I177" s="251" t="s">
        <v>1950</v>
      </c>
      <c r="J177" s="251"/>
      <c r="K177" s="299"/>
    </row>
    <row r="178" s="1" customFormat="1" ht="15" customHeight="1">
      <c r="B178" s="276"/>
      <c r="C178" s="251" t="s">
        <v>57</v>
      </c>
      <c r="D178" s="251"/>
      <c r="E178" s="251"/>
      <c r="F178" s="274" t="s">
        <v>1881</v>
      </c>
      <c r="G178" s="251"/>
      <c r="H178" s="251" t="s">
        <v>1951</v>
      </c>
      <c r="I178" s="251" t="s">
        <v>1952</v>
      </c>
      <c r="J178" s="251">
        <v>1</v>
      </c>
      <c r="K178" s="299"/>
    </row>
    <row r="179" s="1" customFormat="1" ht="15" customHeight="1">
      <c r="B179" s="276"/>
      <c r="C179" s="251" t="s">
        <v>53</v>
      </c>
      <c r="D179" s="251"/>
      <c r="E179" s="251"/>
      <c r="F179" s="274" t="s">
        <v>1881</v>
      </c>
      <c r="G179" s="251"/>
      <c r="H179" s="251" t="s">
        <v>1953</v>
      </c>
      <c r="I179" s="251" t="s">
        <v>1883</v>
      </c>
      <c r="J179" s="251">
        <v>20</v>
      </c>
      <c r="K179" s="299"/>
    </row>
    <row r="180" s="1" customFormat="1" ht="15" customHeight="1">
      <c r="B180" s="276"/>
      <c r="C180" s="251" t="s">
        <v>54</v>
      </c>
      <c r="D180" s="251"/>
      <c r="E180" s="251"/>
      <c r="F180" s="274" t="s">
        <v>1881</v>
      </c>
      <c r="G180" s="251"/>
      <c r="H180" s="251" t="s">
        <v>1954</v>
      </c>
      <c r="I180" s="251" t="s">
        <v>1883</v>
      </c>
      <c r="J180" s="251">
        <v>255</v>
      </c>
      <c r="K180" s="299"/>
    </row>
    <row r="181" s="1" customFormat="1" ht="15" customHeight="1">
      <c r="B181" s="276"/>
      <c r="C181" s="251" t="s">
        <v>145</v>
      </c>
      <c r="D181" s="251"/>
      <c r="E181" s="251"/>
      <c r="F181" s="274" t="s">
        <v>1881</v>
      </c>
      <c r="G181" s="251"/>
      <c r="H181" s="251" t="s">
        <v>1845</v>
      </c>
      <c r="I181" s="251" t="s">
        <v>1883</v>
      </c>
      <c r="J181" s="251">
        <v>10</v>
      </c>
      <c r="K181" s="299"/>
    </row>
    <row r="182" s="1" customFormat="1" ht="15" customHeight="1">
      <c r="B182" s="276"/>
      <c r="C182" s="251" t="s">
        <v>146</v>
      </c>
      <c r="D182" s="251"/>
      <c r="E182" s="251"/>
      <c r="F182" s="274" t="s">
        <v>1881</v>
      </c>
      <c r="G182" s="251"/>
      <c r="H182" s="251" t="s">
        <v>1955</v>
      </c>
      <c r="I182" s="251" t="s">
        <v>1916</v>
      </c>
      <c r="J182" s="251"/>
      <c r="K182" s="299"/>
    </row>
    <row r="183" s="1" customFormat="1" ht="15" customHeight="1">
      <c r="B183" s="276"/>
      <c r="C183" s="251" t="s">
        <v>1956</v>
      </c>
      <c r="D183" s="251"/>
      <c r="E183" s="251"/>
      <c r="F183" s="274" t="s">
        <v>1881</v>
      </c>
      <c r="G183" s="251"/>
      <c r="H183" s="251" t="s">
        <v>1957</v>
      </c>
      <c r="I183" s="251" t="s">
        <v>1916</v>
      </c>
      <c r="J183" s="251"/>
      <c r="K183" s="299"/>
    </row>
    <row r="184" s="1" customFormat="1" ht="15" customHeight="1">
      <c r="B184" s="276"/>
      <c r="C184" s="251" t="s">
        <v>1945</v>
      </c>
      <c r="D184" s="251"/>
      <c r="E184" s="251"/>
      <c r="F184" s="274" t="s">
        <v>1881</v>
      </c>
      <c r="G184" s="251"/>
      <c r="H184" s="251" t="s">
        <v>1958</v>
      </c>
      <c r="I184" s="251" t="s">
        <v>1916</v>
      </c>
      <c r="J184" s="251"/>
      <c r="K184" s="299"/>
    </row>
    <row r="185" s="1" customFormat="1" ht="15" customHeight="1">
      <c r="B185" s="276"/>
      <c r="C185" s="251" t="s">
        <v>148</v>
      </c>
      <c r="D185" s="251"/>
      <c r="E185" s="251"/>
      <c r="F185" s="274" t="s">
        <v>1887</v>
      </c>
      <c r="G185" s="251"/>
      <c r="H185" s="251" t="s">
        <v>1959</v>
      </c>
      <c r="I185" s="251" t="s">
        <v>1883</v>
      </c>
      <c r="J185" s="251">
        <v>50</v>
      </c>
      <c r="K185" s="299"/>
    </row>
    <row r="186" s="1" customFormat="1" ht="15" customHeight="1">
      <c r="B186" s="276"/>
      <c r="C186" s="251" t="s">
        <v>1960</v>
      </c>
      <c r="D186" s="251"/>
      <c r="E186" s="251"/>
      <c r="F186" s="274" t="s">
        <v>1887</v>
      </c>
      <c r="G186" s="251"/>
      <c r="H186" s="251" t="s">
        <v>1961</v>
      </c>
      <c r="I186" s="251" t="s">
        <v>1962</v>
      </c>
      <c r="J186" s="251"/>
      <c r="K186" s="299"/>
    </row>
    <row r="187" s="1" customFormat="1" ht="15" customHeight="1">
      <c r="B187" s="276"/>
      <c r="C187" s="251" t="s">
        <v>1963</v>
      </c>
      <c r="D187" s="251"/>
      <c r="E187" s="251"/>
      <c r="F187" s="274" t="s">
        <v>1887</v>
      </c>
      <c r="G187" s="251"/>
      <c r="H187" s="251" t="s">
        <v>1964</v>
      </c>
      <c r="I187" s="251" t="s">
        <v>1962</v>
      </c>
      <c r="J187" s="251"/>
      <c r="K187" s="299"/>
    </row>
    <row r="188" s="1" customFormat="1" ht="15" customHeight="1">
      <c r="B188" s="276"/>
      <c r="C188" s="251" t="s">
        <v>1965</v>
      </c>
      <c r="D188" s="251"/>
      <c r="E188" s="251"/>
      <c r="F188" s="274" t="s">
        <v>1887</v>
      </c>
      <c r="G188" s="251"/>
      <c r="H188" s="251" t="s">
        <v>1966</v>
      </c>
      <c r="I188" s="251" t="s">
        <v>1962</v>
      </c>
      <c r="J188" s="251"/>
      <c r="K188" s="299"/>
    </row>
    <row r="189" s="1" customFormat="1" ht="15" customHeight="1">
      <c r="B189" s="276"/>
      <c r="C189" s="312" t="s">
        <v>1967</v>
      </c>
      <c r="D189" s="251"/>
      <c r="E189" s="251"/>
      <c r="F189" s="274" t="s">
        <v>1887</v>
      </c>
      <c r="G189" s="251"/>
      <c r="H189" s="251" t="s">
        <v>1968</v>
      </c>
      <c r="I189" s="251" t="s">
        <v>1969</v>
      </c>
      <c r="J189" s="313" t="s">
        <v>1970</v>
      </c>
      <c r="K189" s="299"/>
    </row>
    <row r="190" s="1" customFormat="1" ht="15" customHeight="1">
      <c r="B190" s="276"/>
      <c r="C190" s="312" t="s">
        <v>42</v>
      </c>
      <c r="D190" s="251"/>
      <c r="E190" s="251"/>
      <c r="F190" s="274" t="s">
        <v>1881</v>
      </c>
      <c r="G190" s="251"/>
      <c r="H190" s="248" t="s">
        <v>1971</v>
      </c>
      <c r="I190" s="251" t="s">
        <v>1972</v>
      </c>
      <c r="J190" s="251"/>
      <c r="K190" s="299"/>
    </row>
    <row r="191" s="1" customFormat="1" ht="15" customHeight="1">
      <c r="B191" s="276"/>
      <c r="C191" s="312" t="s">
        <v>1973</v>
      </c>
      <c r="D191" s="251"/>
      <c r="E191" s="251"/>
      <c r="F191" s="274" t="s">
        <v>1881</v>
      </c>
      <c r="G191" s="251"/>
      <c r="H191" s="251" t="s">
        <v>1974</v>
      </c>
      <c r="I191" s="251" t="s">
        <v>1916</v>
      </c>
      <c r="J191" s="251"/>
      <c r="K191" s="299"/>
    </row>
    <row r="192" s="1" customFormat="1" ht="15" customHeight="1">
      <c r="B192" s="276"/>
      <c r="C192" s="312" t="s">
        <v>1975</v>
      </c>
      <c r="D192" s="251"/>
      <c r="E192" s="251"/>
      <c r="F192" s="274" t="s">
        <v>1881</v>
      </c>
      <c r="G192" s="251"/>
      <c r="H192" s="251" t="s">
        <v>1976</v>
      </c>
      <c r="I192" s="251" t="s">
        <v>1916</v>
      </c>
      <c r="J192" s="251"/>
      <c r="K192" s="299"/>
    </row>
    <row r="193" s="1" customFormat="1" ht="15" customHeight="1">
      <c r="B193" s="276"/>
      <c r="C193" s="312" t="s">
        <v>1977</v>
      </c>
      <c r="D193" s="251"/>
      <c r="E193" s="251"/>
      <c r="F193" s="274" t="s">
        <v>1887</v>
      </c>
      <c r="G193" s="251"/>
      <c r="H193" s="251" t="s">
        <v>1978</v>
      </c>
      <c r="I193" s="251" t="s">
        <v>1916</v>
      </c>
      <c r="J193" s="251"/>
      <c r="K193" s="299"/>
    </row>
    <row r="194" s="1" customFormat="1" ht="15" customHeight="1">
      <c r="B194" s="305"/>
      <c r="C194" s="314"/>
      <c r="D194" s="285"/>
      <c r="E194" s="285"/>
      <c r="F194" s="285"/>
      <c r="G194" s="285"/>
      <c r="H194" s="285"/>
      <c r="I194" s="285"/>
      <c r="J194" s="285"/>
      <c r="K194" s="306"/>
    </row>
    <row r="195" s="1" customFormat="1" ht="18.75" customHeight="1">
      <c r="B195" s="287"/>
      <c r="C195" s="297"/>
      <c r="D195" s="297"/>
      <c r="E195" s="297"/>
      <c r="F195" s="307"/>
      <c r="G195" s="297"/>
      <c r="H195" s="297"/>
      <c r="I195" s="297"/>
      <c r="J195" s="297"/>
      <c r="K195" s="287"/>
    </row>
    <row r="196" s="1" customFormat="1" ht="18.75" customHeight="1">
      <c r="B196" s="287"/>
      <c r="C196" s="297"/>
      <c r="D196" s="297"/>
      <c r="E196" s="297"/>
      <c r="F196" s="307"/>
      <c r="G196" s="297"/>
      <c r="H196" s="297"/>
      <c r="I196" s="297"/>
      <c r="J196" s="297"/>
      <c r="K196" s="287"/>
    </row>
    <row r="197" s="1" customFormat="1" ht="18.75" customHeight="1">
      <c r="B197" s="259"/>
      <c r="C197" s="259"/>
      <c r="D197" s="259"/>
      <c r="E197" s="259"/>
      <c r="F197" s="259"/>
      <c r="G197" s="259"/>
      <c r="H197" s="259"/>
      <c r="I197" s="259"/>
      <c r="J197" s="259"/>
      <c r="K197" s="259"/>
    </row>
    <row r="198" s="1" customFormat="1" ht="13.5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s="1" customFormat="1" ht="21">
      <c r="B199" s="241"/>
      <c r="C199" s="242" t="s">
        <v>1979</v>
      </c>
      <c r="D199" s="242"/>
      <c r="E199" s="242"/>
      <c r="F199" s="242"/>
      <c r="G199" s="242"/>
      <c r="H199" s="242"/>
      <c r="I199" s="242"/>
      <c r="J199" s="242"/>
      <c r="K199" s="243"/>
    </row>
    <row r="200" s="1" customFormat="1" ht="25.5" customHeight="1">
      <c r="B200" s="241"/>
      <c r="C200" s="315" t="s">
        <v>1980</v>
      </c>
      <c r="D200" s="315"/>
      <c r="E200" s="315"/>
      <c r="F200" s="315" t="s">
        <v>1981</v>
      </c>
      <c r="G200" s="316"/>
      <c r="H200" s="315" t="s">
        <v>1982</v>
      </c>
      <c r="I200" s="315"/>
      <c r="J200" s="315"/>
      <c r="K200" s="243"/>
    </row>
    <row r="201" s="1" customFormat="1" ht="5.25" customHeight="1">
      <c r="B201" s="276"/>
      <c r="C201" s="271"/>
      <c r="D201" s="271"/>
      <c r="E201" s="271"/>
      <c r="F201" s="271"/>
      <c r="G201" s="297"/>
      <c r="H201" s="271"/>
      <c r="I201" s="271"/>
      <c r="J201" s="271"/>
      <c r="K201" s="299"/>
    </row>
    <row r="202" s="1" customFormat="1" ht="15" customHeight="1">
      <c r="B202" s="276"/>
      <c r="C202" s="251" t="s">
        <v>1972</v>
      </c>
      <c r="D202" s="251"/>
      <c r="E202" s="251"/>
      <c r="F202" s="274" t="s">
        <v>43</v>
      </c>
      <c r="G202" s="251"/>
      <c r="H202" s="251" t="s">
        <v>1983</v>
      </c>
      <c r="I202" s="251"/>
      <c r="J202" s="251"/>
      <c r="K202" s="299"/>
    </row>
    <row r="203" s="1" customFormat="1" ht="15" customHeight="1">
      <c r="B203" s="276"/>
      <c r="C203" s="251"/>
      <c r="D203" s="251"/>
      <c r="E203" s="251"/>
      <c r="F203" s="274" t="s">
        <v>44</v>
      </c>
      <c r="G203" s="251"/>
      <c r="H203" s="251" t="s">
        <v>1984</v>
      </c>
      <c r="I203" s="251"/>
      <c r="J203" s="251"/>
      <c r="K203" s="299"/>
    </row>
    <row r="204" s="1" customFormat="1" ht="15" customHeight="1">
      <c r="B204" s="276"/>
      <c r="C204" s="251"/>
      <c r="D204" s="251"/>
      <c r="E204" s="251"/>
      <c r="F204" s="274" t="s">
        <v>47</v>
      </c>
      <c r="G204" s="251"/>
      <c r="H204" s="251" t="s">
        <v>1985</v>
      </c>
      <c r="I204" s="251"/>
      <c r="J204" s="251"/>
      <c r="K204" s="299"/>
    </row>
    <row r="205" s="1" customFormat="1" ht="15" customHeight="1">
      <c r="B205" s="276"/>
      <c r="C205" s="251"/>
      <c r="D205" s="251"/>
      <c r="E205" s="251"/>
      <c r="F205" s="274" t="s">
        <v>45</v>
      </c>
      <c r="G205" s="251"/>
      <c r="H205" s="251" t="s">
        <v>1986</v>
      </c>
      <c r="I205" s="251"/>
      <c r="J205" s="251"/>
      <c r="K205" s="299"/>
    </row>
    <row r="206" s="1" customFormat="1" ht="15" customHeight="1">
      <c r="B206" s="276"/>
      <c r="C206" s="251"/>
      <c r="D206" s="251"/>
      <c r="E206" s="251"/>
      <c r="F206" s="274" t="s">
        <v>46</v>
      </c>
      <c r="G206" s="251"/>
      <c r="H206" s="251" t="s">
        <v>1987</v>
      </c>
      <c r="I206" s="251"/>
      <c r="J206" s="251"/>
      <c r="K206" s="299"/>
    </row>
    <row r="207" s="1" customFormat="1" ht="15" customHeight="1">
      <c r="B207" s="276"/>
      <c r="C207" s="251"/>
      <c r="D207" s="251"/>
      <c r="E207" s="251"/>
      <c r="F207" s="274"/>
      <c r="G207" s="251"/>
      <c r="H207" s="251"/>
      <c r="I207" s="251"/>
      <c r="J207" s="251"/>
      <c r="K207" s="299"/>
    </row>
    <row r="208" s="1" customFormat="1" ht="15" customHeight="1">
      <c r="B208" s="276"/>
      <c r="C208" s="251" t="s">
        <v>1928</v>
      </c>
      <c r="D208" s="251"/>
      <c r="E208" s="251"/>
      <c r="F208" s="274" t="s">
        <v>79</v>
      </c>
      <c r="G208" s="251"/>
      <c r="H208" s="251" t="s">
        <v>1988</v>
      </c>
      <c r="I208" s="251"/>
      <c r="J208" s="251"/>
      <c r="K208" s="299"/>
    </row>
    <row r="209" s="1" customFormat="1" ht="15" customHeight="1">
      <c r="B209" s="276"/>
      <c r="C209" s="251"/>
      <c r="D209" s="251"/>
      <c r="E209" s="251"/>
      <c r="F209" s="274" t="s">
        <v>1823</v>
      </c>
      <c r="G209" s="251"/>
      <c r="H209" s="251" t="s">
        <v>1824</v>
      </c>
      <c r="I209" s="251"/>
      <c r="J209" s="251"/>
      <c r="K209" s="299"/>
    </row>
    <row r="210" s="1" customFormat="1" ht="15" customHeight="1">
      <c r="B210" s="276"/>
      <c r="C210" s="251"/>
      <c r="D210" s="251"/>
      <c r="E210" s="251"/>
      <c r="F210" s="274" t="s">
        <v>1821</v>
      </c>
      <c r="G210" s="251"/>
      <c r="H210" s="251" t="s">
        <v>1989</v>
      </c>
      <c r="I210" s="251"/>
      <c r="J210" s="251"/>
      <c r="K210" s="299"/>
    </row>
    <row r="211" s="1" customFormat="1" ht="15" customHeight="1">
      <c r="B211" s="317"/>
      <c r="C211" s="251"/>
      <c r="D211" s="251"/>
      <c r="E211" s="251"/>
      <c r="F211" s="274" t="s">
        <v>1825</v>
      </c>
      <c r="G211" s="312"/>
      <c r="H211" s="303" t="s">
        <v>1826</v>
      </c>
      <c r="I211" s="303"/>
      <c r="J211" s="303"/>
      <c r="K211" s="318"/>
    </row>
    <row r="212" s="1" customFormat="1" ht="15" customHeight="1">
      <c r="B212" s="317"/>
      <c r="C212" s="251"/>
      <c r="D212" s="251"/>
      <c r="E212" s="251"/>
      <c r="F212" s="274" t="s">
        <v>1827</v>
      </c>
      <c r="G212" s="312"/>
      <c r="H212" s="303" t="s">
        <v>1806</v>
      </c>
      <c r="I212" s="303"/>
      <c r="J212" s="303"/>
      <c r="K212" s="318"/>
    </row>
    <row r="213" s="1" customFormat="1" ht="15" customHeight="1">
      <c r="B213" s="317"/>
      <c r="C213" s="251"/>
      <c r="D213" s="251"/>
      <c r="E213" s="251"/>
      <c r="F213" s="274"/>
      <c r="G213" s="312"/>
      <c r="H213" s="303"/>
      <c r="I213" s="303"/>
      <c r="J213" s="303"/>
      <c r="K213" s="318"/>
    </row>
    <row r="214" s="1" customFormat="1" ht="15" customHeight="1">
      <c r="B214" s="317"/>
      <c r="C214" s="251" t="s">
        <v>1952</v>
      </c>
      <c r="D214" s="251"/>
      <c r="E214" s="251"/>
      <c r="F214" s="274">
        <v>1</v>
      </c>
      <c r="G214" s="312"/>
      <c r="H214" s="303" t="s">
        <v>1990</v>
      </c>
      <c r="I214" s="303"/>
      <c r="J214" s="303"/>
      <c r="K214" s="318"/>
    </row>
    <row r="215" s="1" customFormat="1" ht="15" customHeight="1">
      <c r="B215" s="317"/>
      <c r="C215" s="251"/>
      <c r="D215" s="251"/>
      <c r="E215" s="251"/>
      <c r="F215" s="274">
        <v>2</v>
      </c>
      <c r="G215" s="312"/>
      <c r="H215" s="303" t="s">
        <v>1991</v>
      </c>
      <c r="I215" s="303"/>
      <c r="J215" s="303"/>
      <c r="K215" s="318"/>
    </row>
    <row r="216" s="1" customFormat="1" ht="15" customHeight="1">
      <c r="B216" s="317"/>
      <c r="C216" s="251"/>
      <c r="D216" s="251"/>
      <c r="E216" s="251"/>
      <c r="F216" s="274">
        <v>3</v>
      </c>
      <c r="G216" s="312"/>
      <c r="H216" s="303" t="s">
        <v>1992</v>
      </c>
      <c r="I216" s="303"/>
      <c r="J216" s="303"/>
      <c r="K216" s="318"/>
    </row>
    <row r="217" s="1" customFormat="1" ht="15" customHeight="1">
      <c r="B217" s="317"/>
      <c r="C217" s="251"/>
      <c r="D217" s="251"/>
      <c r="E217" s="251"/>
      <c r="F217" s="274">
        <v>4</v>
      </c>
      <c r="G217" s="312"/>
      <c r="H217" s="303" t="s">
        <v>1993</v>
      </c>
      <c r="I217" s="303"/>
      <c r="J217" s="303"/>
      <c r="K217" s="318"/>
    </row>
    <row r="218" s="1" customFormat="1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129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ROUND(J87,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ROUND((SUM(BE87:BE180)),  2)</f>
        <v>0</v>
      </c>
      <c r="G33" s="36"/>
      <c r="H33" s="36"/>
      <c r="I33" s="146">
        <v>0.20999999999999999</v>
      </c>
      <c r="J33" s="145">
        <f>ROUND(((SUM(BE87:BE180))*I33),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ROUND((SUM(BF87:BF180)),  2)</f>
        <v>0</v>
      </c>
      <c r="G34" s="36"/>
      <c r="H34" s="36"/>
      <c r="I34" s="146">
        <v>0.14999999999999999</v>
      </c>
      <c r="J34" s="145">
        <f>ROUND(((SUM(BF87:BF180))*I34),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ROUND((SUM(BG87:BG180)),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ROUND((SUM(BH87:BH180)),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ROUND((SUM(BI87:BI180)),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2021-062-01 - Bourací práce - objekt B část 1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J87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135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136</v>
      </c>
      <c r="E61" s="172"/>
      <c r="F61" s="172"/>
      <c r="G61" s="172"/>
      <c r="H61" s="172"/>
      <c r="I61" s="172"/>
      <c r="J61" s="173">
        <f>J89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137</v>
      </c>
      <c r="E62" s="172"/>
      <c r="F62" s="172"/>
      <c r="G62" s="172"/>
      <c r="H62" s="172"/>
      <c r="I62" s="172"/>
      <c r="J62" s="173">
        <f>J111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138</v>
      </c>
      <c r="E63" s="172"/>
      <c r="F63" s="172"/>
      <c r="G63" s="172"/>
      <c r="H63" s="172"/>
      <c r="I63" s="172"/>
      <c r="J63" s="173">
        <f>J115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139</v>
      </c>
      <c r="E64" s="166"/>
      <c r="F64" s="166"/>
      <c r="G64" s="166"/>
      <c r="H64" s="166"/>
      <c r="I64" s="166"/>
      <c r="J64" s="167">
        <f>J143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9"/>
      <c r="C65" s="170"/>
      <c r="D65" s="171" t="s">
        <v>140</v>
      </c>
      <c r="E65" s="172"/>
      <c r="F65" s="172"/>
      <c r="G65" s="172"/>
      <c r="H65" s="172"/>
      <c r="I65" s="172"/>
      <c r="J65" s="173">
        <f>J144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141</v>
      </c>
      <c r="E66" s="172"/>
      <c r="F66" s="172"/>
      <c r="G66" s="172"/>
      <c r="H66" s="172"/>
      <c r="I66" s="172"/>
      <c r="J66" s="173">
        <f>J165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142</v>
      </c>
      <c r="E67" s="172"/>
      <c r="F67" s="172"/>
      <c r="G67" s="172"/>
      <c r="H67" s="172"/>
      <c r="I67" s="172"/>
      <c r="J67" s="173">
        <f>J177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143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58" t="str">
        <f>E7</f>
        <v>Oprava sociálního zařízení pro děti</v>
      </c>
      <c r="F77" s="30"/>
      <c r="G77" s="30"/>
      <c r="H77" s="30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128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E9</f>
        <v>2021-062-01 - Bourací práce - objekt B část 1</v>
      </c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F12</f>
        <v>MŠ MJR.Nováka 30, Ostrava- Hrabůvka</v>
      </c>
      <c r="G81" s="38"/>
      <c r="H81" s="38"/>
      <c r="I81" s="30" t="s">
        <v>23</v>
      </c>
      <c r="J81" s="70" t="str">
        <f>IF(J12="","",J12)</f>
        <v>19. 8. 2021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40.05" customHeight="1">
      <c r="A83" s="36"/>
      <c r="B83" s="37"/>
      <c r="C83" s="30" t="s">
        <v>25</v>
      </c>
      <c r="D83" s="38"/>
      <c r="E83" s="38"/>
      <c r="F83" s="25" t="str">
        <f>E15</f>
        <v>Město Ostrava, Prokešovo nám.1803/8, Ostrava</v>
      </c>
      <c r="G83" s="38"/>
      <c r="H83" s="38"/>
      <c r="I83" s="30" t="s">
        <v>31</v>
      </c>
      <c r="J83" s="34" t="str">
        <f>E21</f>
        <v>ČOS exim s.r.o. Alešova 26, České Budějovice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29</v>
      </c>
      <c r="D84" s="38"/>
      <c r="E84" s="38"/>
      <c r="F84" s="25" t="str">
        <f>IF(E18="","",E18)</f>
        <v>Vyplň údaj</v>
      </c>
      <c r="G84" s="38"/>
      <c r="H84" s="38"/>
      <c r="I84" s="30" t="s">
        <v>34</v>
      </c>
      <c r="J84" s="34" t="str">
        <f>E24</f>
        <v>Ing.Dana Mlejnková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75"/>
      <c r="B86" s="176"/>
      <c r="C86" s="177" t="s">
        <v>144</v>
      </c>
      <c r="D86" s="178" t="s">
        <v>57</v>
      </c>
      <c r="E86" s="178" t="s">
        <v>53</v>
      </c>
      <c r="F86" s="178" t="s">
        <v>54</v>
      </c>
      <c r="G86" s="178" t="s">
        <v>145</v>
      </c>
      <c r="H86" s="178" t="s">
        <v>146</v>
      </c>
      <c r="I86" s="178" t="s">
        <v>147</v>
      </c>
      <c r="J86" s="178" t="s">
        <v>133</v>
      </c>
      <c r="K86" s="179" t="s">
        <v>148</v>
      </c>
      <c r="L86" s="180"/>
      <c r="M86" s="90" t="s">
        <v>19</v>
      </c>
      <c r="N86" s="91" t="s">
        <v>42</v>
      </c>
      <c r="O86" s="91" t="s">
        <v>149</v>
      </c>
      <c r="P86" s="91" t="s">
        <v>150</v>
      </c>
      <c r="Q86" s="91" t="s">
        <v>151</v>
      </c>
      <c r="R86" s="91" t="s">
        <v>152</v>
      </c>
      <c r="S86" s="91" t="s">
        <v>153</v>
      </c>
      <c r="T86" s="92" t="s">
        <v>154</v>
      </c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36"/>
      <c r="B87" s="37"/>
      <c r="C87" s="97" t="s">
        <v>155</v>
      </c>
      <c r="D87" s="38"/>
      <c r="E87" s="38"/>
      <c r="F87" s="38"/>
      <c r="G87" s="38"/>
      <c r="H87" s="38"/>
      <c r="I87" s="38"/>
      <c r="J87" s="181">
        <f>BK87</f>
        <v>0</v>
      </c>
      <c r="K87" s="38"/>
      <c r="L87" s="42"/>
      <c r="M87" s="93"/>
      <c r="N87" s="182"/>
      <c r="O87" s="94"/>
      <c r="P87" s="183">
        <f>P88+P143</f>
        <v>0</v>
      </c>
      <c r="Q87" s="94"/>
      <c r="R87" s="183">
        <f>R88+R143</f>
        <v>0.040000000000000001</v>
      </c>
      <c r="S87" s="94"/>
      <c r="T87" s="184">
        <f>T88+T143</f>
        <v>8.913181999999999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71</v>
      </c>
      <c r="AU87" s="15" t="s">
        <v>134</v>
      </c>
      <c r="BK87" s="185">
        <f>BK88+BK143</f>
        <v>0</v>
      </c>
    </row>
    <row r="88" s="12" customFormat="1" ht="25.92" customHeight="1">
      <c r="A88" s="12"/>
      <c r="B88" s="186"/>
      <c r="C88" s="187"/>
      <c r="D88" s="188" t="s">
        <v>71</v>
      </c>
      <c r="E88" s="189" t="s">
        <v>156</v>
      </c>
      <c r="F88" s="189" t="s">
        <v>157</v>
      </c>
      <c r="G88" s="187"/>
      <c r="H88" s="187"/>
      <c r="I88" s="190"/>
      <c r="J88" s="191">
        <f>BK88</f>
        <v>0</v>
      </c>
      <c r="K88" s="187"/>
      <c r="L88" s="192"/>
      <c r="M88" s="193"/>
      <c r="N88" s="194"/>
      <c r="O88" s="194"/>
      <c r="P88" s="195">
        <f>P89+P111+P115</f>
        <v>0</v>
      </c>
      <c r="Q88" s="194"/>
      <c r="R88" s="195">
        <f>R89+R111+R115</f>
        <v>0</v>
      </c>
      <c r="S88" s="194"/>
      <c r="T88" s="196">
        <f>T89+T111+T115</f>
        <v>8.3892019999999992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80</v>
      </c>
      <c r="AT88" s="198" t="s">
        <v>71</v>
      </c>
      <c r="AU88" s="198" t="s">
        <v>72</v>
      </c>
      <c r="AY88" s="197" t="s">
        <v>158</v>
      </c>
      <c r="BK88" s="199">
        <f>BK89+BK111+BK115</f>
        <v>0</v>
      </c>
    </row>
    <row r="89" s="12" customFormat="1" ht="22.8" customHeight="1">
      <c r="A89" s="12"/>
      <c r="B89" s="186"/>
      <c r="C89" s="187"/>
      <c r="D89" s="188" t="s">
        <v>71</v>
      </c>
      <c r="E89" s="200" t="s">
        <v>159</v>
      </c>
      <c r="F89" s="200" t="s">
        <v>160</v>
      </c>
      <c r="G89" s="187"/>
      <c r="H89" s="187"/>
      <c r="I89" s="190"/>
      <c r="J89" s="201">
        <f>BK89</f>
        <v>0</v>
      </c>
      <c r="K89" s="187"/>
      <c r="L89" s="192"/>
      <c r="M89" s="193"/>
      <c r="N89" s="194"/>
      <c r="O89" s="194"/>
      <c r="P89" s="195">
        <f>SUM(P90:P110)</f>
        <v>0</v>
      </c>
      <c r="Q89" s="194"/>
      <c r="R89" s="195">
        <f>SUM(R90:R110)</f>
        <v>0</v>
      </c>
      <c r="S89" s="194"/>
      <c r="T89" s="196">
        <f>SUM(T90:T110)</f>
        <v>4.7010179999999995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80</v>
      </c>
      <c r="AT89" s="198" t="s">
        <v>71</v>
      </c>
      <c r="AU89" s="198" t="s">
        <v>80</v>
      </c>
      <c r="AY89" s="197" t="s">
        <v>158</v>
      </c>
      <c r="BK89" s="199">
        <f>SUM(BK90:BK110)</f>
        <v>0</v>
      </c>
    </row>
    <row r="90" s="2" customFormat="1" ht="16.5" customHeight="1">
      <c r="A90" s="36"/>
      <c r="B90" s="37"/>
      <c r="C90" s="202" t="s">
        <v>80</v>
      </c>
      <c r="D90" s="202" t="s">
        <v>161</v>
      </c>
      <c r="E90" s="203" t="s">
        <v>162</v>
      </c>
      <c r="F90" s="204" t="s">
        <v>163</v>
      </c>
      <c r="G90" s="205" t="s">
        <v>164</v>
      </c>
      <c r="H90" s="206">
        <v>10.324</v>
      </c>
      <c r="I90" s="207"/>
      <c r="J90" s="208">
        <f>ROUND(I90*H90,2)</f>
        <v>0</v>
      </c>
      <c r="K90" s="204" t="s">
        <v>165</v>
      </c>
      <c r="L90" s="42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0.13100000000000001</v>
      </c>
      <c r="T90" s="212">
        <f>S90*H90</f>
        <v>1.352444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166</v>
      </c>
      <c r="AT90" s="213" t="s">
        <v>161</v>
      </c>
      <c r="AU90" s="213" t="s">
        <v>82</v>
      </c>
      <c r="AY90" s="15" t="s">
        <v>158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166</v>
      </c>
      <c r="BM90" s="213" t="s">
        <v>167</v>
      </c>
    </row>
    <row r="91" s="2" customFormat="1">
      <c r="A91" s="36"/>
      <c r="B91" s="37"/>
      <c r="C91" s="38"/>
      <c r="D91" s="215" t="s">
        <v>168</v>
      </c>
      <c r="E91" s="38"/>
      <c r="F91" s="216" t="s">
        <v>169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168</v>
      </c>
      <c r="AU91" s="15" t="s">
        <v>82</v>
      </c>
    </row>
    <row r="92" s="2" customFormat="1">
      <c r="A92" s="36"/>
      <c r="B92" s="37"/>
      <c r="C92" s="38"/>
      <c r="D92" s="220" t="s">
        <v>170</v>
      </c>
      <c r="E92" s="38"/>
      <c r="F92" s="221" t="s">
        <v>171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170</v>
      </c>
      <c r="AU92" s="15" t="s">
        <v>82</v>
      </c>
    </row>
    <row r="93" s="2" customFormat="1" ht="16.5" customHeight="1">
      <c r="A93" s="36"/>
      <c r="B93" s="37"/>
      <c r="C93" s="202" t="s">
        <v>82</v>
      </c>
      <c r="D93" s="202" t="s">
        <v>161</v>
      </c>
      <c r="E93" s="203" t="s">
        <v>172</v>
      </c>
      <c r="F93" s="204" t="s">
        <v>173</v>
      </c>
      <c r="G93" s="205" t="s">
        <v>174</v>
      </c>
      <c r="H93" s="206">
        <v>0.029999999999999999</v>
      </c>
      <c r="I93" s="207"/>
      <c r="J93" s="208">
        <f>ROUND(I93*H93,2)</f>
        <v>0</v>
      </c>
      <c r="K93" s="204" t="s">
        <v>165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2.2000000000000002</v>
      </c>
      <c r="T93" s="212">
        <f>S93*H93</f>
        <v>0.066000000000000003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166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166</v>
      </c>
      <c r="BM93" s="213" t="s">
        <v>175</v>
      </c>
    </row>
    <row r="94" s="2" customFormat="1">
      <c r="A94" s="36"/>
      <c r="B94" s="37"/>
      <c r="C94" s="38"/>
      <c r="D94" s="215" t="s">
        <v>168</v>
      </c>
      <c r="E94" s="38"/>
      <c r="F94" s="216" t="s">
        <v>176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2" customFormat="1">
      <c r="A95" s="36"/>
      <c r="B95" s="37"/>
      <c r="C95" s="38"/>
      <c r="D95" s="220" t="s">
        <v>170</v>
      </c>
      <c r="E95" s="38"/>
      <c r="F95" s="221" t="s">
        <v>177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170</v>
      </c>
      <c r="AU95" s="15" t="s">
        <v>82</v>
      </c>
    </row>
    <row r="96" s="2" customFormat="1" ht="16.5" customHeight="1">
      <c r="A96" s="36"/>
      <c r="B96" s="37"/>
      <c r="C96" s="202" t="s">
        <v>178</v>
      </c>
      <c r="D96" s="202" t="s">
        <v>161</v>
      </c>
      <c r="E96" s="203" t="s">
        <v>179</v>
      </c>
      <c r="F96" s="204" t="s">
        <v>180</v>
      </c>
      <c r="G96" s="205" t="s">
        <v>164</v>
      </c>
      <c r="H96" s="206">
        <v>2.3700000000000001</v>
      </c>
      <c r="I96" s="207"/>
      <c r="J96" s="208">
        <f>ROUND(I96*H96,2)</f>
        <v>0</v>
      </c>
      <c r="K96" s="204" t="s">
        <v>165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0.089999999999999997</v>
      </c>
      <c r="T96" s="212">
        <f>S96*H96</f>
        <v>0.21329999999999999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166</v>
      </c>
      <c r="AT96" s="213" t="s">
        <v>161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181</v>
      </c>
    </row>
    <row r="97" s="2" customFormat="1">
      <c r="A97" s="36"/>
      <c r="B97" s="37"/>
      <c r="C97" s="38"/>
      <c r="D97" s="215" t="s">
        <v>168</v>
      </c>
      <c r="E97" s="38"/>
      <c r="F97" s="216" t="s">
        <v>182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>
      <c r="A98" s="36"/>
      <c r="B98" s="37"/>
      <c r="C98" s="38"/>
      <c r="D98" s="220" t="s">
        <v>170</v>
      </c>
      <c r="E98" s="38"/>
      <c r="F98" s="221" t="s">
        <v>183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170</v>
      </c>
      <c r="AU98" s="15" t="s">
        <v>82</v>
      </c>
    </row>
    <row r="99" s="2" customFormat="1" ht="16.5" customHeight="1">
      <c r="A99" s="36"/>
      <c r="B99" s="37"/>
      <c r="C99" s="202" t="s">
        <v>166</v>
      </c>
      <c r="D99" s="202" t="s">
        <v>161</v>
      </c>
      <c r="E99" s="203" t="s">
        <v>184</v>
      </c>
      <c r="F99" s="204" t="s">
        <v>185</v>
      </c>
      <c r="G99" s="205" t="s">
        <v>164</v>
      </c>
      <c r="H99" s="206">
        <v>18.859999999999999</v>
      </c>
      <c r="I99" s="207"/>
      <c r="J99" s="208">
        <f>ROUND(I99*H99,2)</f>
        <v>0</v>
      </c>
      <c r="K99" s="204" t="s">
        <v>165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0.089999999999999997</v>
      </c>
      <c r="T99" s="212">
        <f>S99*H99</f>
        <v>1.6973999999999998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166</v>
      </c>
      <c r="AT99" s="213" t="s">
        <v>161</v>
      </c>
      <c r="AU99" s="213" t="s">
        <v>82</v>
      </c>
      <c r="AY99" s="15" t="s">
        <v>158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166</v>
      </c>
      <c r="BM99" s="213" t="s">
        <v>186</v>
      </c>
    </row>
    <row r="100" s="2" customFormat="1">
      <c r="A100" s="36"/>
      <c r="B100" s="37"/>
      <c r="C100" s="38"/>
      <c r="D100" s="215" t="s">
        <v>168</v>
      </c>
      <c r="E100" s="38"/>
      <c r="F100" s="216" t="s">
        <v>187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168</v>
      </c>
      <c r="AU100" s="15" t="s">
        <v>82</v>
      </c>
    </row>
    <row r="101" s="2" customFormat="1">
      <c r="A101" s="36"/>
      <c r="B101" s="37"/>
      <c r="C101" s="38"/>
      <c r="D101" s="220" t="s">
        <v>170</v>
      </c>
      <c r="E101" s="38"/>
      <c r="F101" s="221" t="s">
        <v>188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170</v>
      </c>
      <c r="AU101" s="15" t="s">
        <v>82</v>
      </c>
    </row>
    <row r="102" s="2" customFormat="1" ht="16.5" customHeight="1">
      <c r="A102" s="36"/>
      <c r="B102" s="37"/>
      <c r="C102" s="202" t="s">
        <v>189</v>
      </c>
      <c r="D102" s="202" t="s">
        <v>161</v>
      </c>
      <c r="E102" s="203" t="s">
        <v>190</v>
      </c>
      <c r="F102" s="204" t="s">
        <v>191</v>
      </c>
      <c r="G102" s="205" t="s">
        <v>164</v>
      </c>
      <c r="H102" s="206">
        <v>2.3700000000000001</v>
      </c>
      <c r="I102" s="207"/>
      <c r="J102" s="208">
        <f>ROUND(I102*H102,2)</f>
        <v>0</v>
      </c>
      <c r="K102" s="204" t="s">
        <v>165</v>
      </c>
      <c r="L102" s="42"/>
      <c r="M102" s="209" t="s">
        <v>19</v>
      </c>
      <c r="N102" s="210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0.035000000000000003</v>
      </c>
      <c r="T102" s="212">
        <f>S102*H102</f>
        <v>0.08295000000000001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166</v>
      </c>
      <c r="AT102" s="213" t="s">
        <v>161</v>
      </c>
      <c r="AU102" s="213" t="s">
        <v>82</v>
      </c>
      <c r="AY102" s="15" t="s">
        <v>158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166</v>
      </c>
      <c r="BM102" s="213" t="s">
        <v>192</v>
      </c>
    </row>
    <row r="103" s="2" customFormat="1">
      <c r="A103" s="36"/>
      <c r="B103" s="37"/>
      <c r="C103" s="38"/>
      <c r="D103" s="215" t="s">
        <v>168</v>
      </c>
      <c r="E103" s="38"/>
      <c r="F103" s="216" t="s">
        <v>193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168</v>
      </c>
      <c r="AU103" s="15" t="s">
        <v>82</v>
      </c>
    </row>
    <row r="104" s="2" customFormat="1">
      <c r="A104" s="36"/>
      <c r="B104" s="37"/>
      <c r="C104" s="38"/>
      <c r="D104" s="220" t="s">
        <v>170</v>
      </c>
      <c r="E104" s="38"/>
      <c r="F104" s="221" t="s">
        <v>194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170</v>
      </c>
      <c r="AU104" s="15" t="s">
        <v>82</v>
      </c>
    </row>
    <row r="105" s="2" customFormat="1" ht="16.5" customHeight="1">
      <c r="A105" s="36"/>
      <c r="B105" s="37"/>
      <c r="C105" s="202" t="s">
        <v>195</v>
      </c>
      <c r="D105" s="202" t="s">
        <v>161</v>
      </c>
      <c r="E105" s="203" t="s">
        <v>196</v>
      </c>
      <c r="F105" s="204" t="s">
        <v>197</v>
      </c>
      <c r="G105" s="205" t="s">
        <v>164</v>
      </c>
      <c r="H105" s="206">
        <v>18.859999999999999</v>
      </c>
      <c r="I105" s="207"/>
      <c r="J105" s="208">
        <f>ROUND(I105*H105,2)</f>
        <v>0</v>
      </c>
      <c r="K105" s="204" t="s">
        <v>165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0.035000000000000003</v>
      </c>
      <c r="T105" s="212">
        <f>S105*H105</f>
        <v>0.66010000000000002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166</v>
      </c>
      <c r="BM105" s="213" t="s">
        <v>198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199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>
      <c r="A107" s="36"/>
      <c r="B107" s="37"/>
      <c r="C107" s="38"/>
      <c r="D107" s="220" t="s">
        <v>170</v>
      </c>
      <c r="E107" s="38"/>
      <c r="F107" s="221" t="s">
        <v>200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170</v>
      </c>
      <c r="AU107" s="15" t="s">
        <v>82</v>
      </c>
    </row>
    <row r="108" s="2" customFormat="1" ht="16.5" customHeight="1">
      <c r="A108" s="36"/>
      <c r="B108" s="37"/>
      <c r="C108" s="202" t="s">
        <v>201</v>
      </c>
      <c r="D108" s="202" t="s">
        <v>161</v>
      </c>
      <c r="E108" s="203" t="s">
        <v>202</v>
      </c>
      <c r="F108" s="204" t="s">
        <v>203</v>
      </c>
      <c r="G108" s="205" t="s">
        <v>164</v>
      </c>
      <c r="H108" s="206">
        <v>8.2739999999999991</v>
      </c>
      <c r="I108" s="207"/>
      <c r="J108" s="208">
        <f>ROUND(I108*H108,2)</f>
        <v>0</v>
      </c>
      <c r="K108" s="204" t="s">
        <v>165</v>
      </c>
      <c r="L108" s="42"/>
      <c r="M108" s="209" t="s">
        <v>19</v>
      </c>
      <c r="N108" s="210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0.075999999999999998</v>
      </c>
      <c r="T108" s="212">
        <f>S108*H108</f>
        <v>0.62882399999999994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166</v>
      </c>
      <c r="AT108" s="213" t="s">
        <v>161</v>
      </c>
      <c r="AU108" s="213" t="s">
        <v>82</v>
      </c>
      <c r="AY108" s="15" t="s">
        <v>158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166</v>
      </c>
      <c r="BM108" s="213" t="s">
        <v>204</v>
      </c>
    </row>
    <row r="109" s="2" customFormat="1">
      <c r="A109" s="36"/>
      <c r="B109" s="37"/>
      <c r="C109" s="38"/>
      <c r="D109" s="215" t="s">
        <v>168</v>
      </c>
      <c r="E109" s="38"/>
      <c r="F109" s="216" t="s">
        <v>205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168</v>
      </c>
      <c r="AU109" s="15" t="s">
        <v>82</v>
      </c>
    </row>
    <row r="110" s="2" customFormat="1">
      <c r="A110" s="36"/>
      <c r="B110" s="37"/>
      <c r="C110" s="38"/>
      <c r="D110" s="220" t="s">
        <v>170</v>
      </c>
      <c r="E110" s="38"/>
      <c r="F110" s="221" t="s">
        <v>206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170</v>
      </c>
      <c r="AU110" s="15" t="s">
        <v>82</v>
      </c>
    </row>
    <row r="111" s="12" customFormat="1" ht="22.8" customHeight="1">
      <c r="A111" s="12"/>
      <c r="B111" s="186"/>
      <c r="C111" s="187"/>
      <c r="D111" s="188" t="s">
        <v>71</v>
      </c>
      <c r="E111" s="200" t="s">
        <v>207</v>
      </c>
      <c r="F111" s="200" t="s">
        <v>208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SUM(P112:P114)</f>
        <v>0</v>
      </c>
      <c r="Q111" s="194"/>
      <c r="R111" s="195">
        <f>SUM(R112:R114)</f>
        <v>0</v>
      </c>
      <c r="S111" s="194"/>
      <c r="T111" s="196">
        <f>SUM(T112:T114)</f>
        <v>3.6881840000000001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80</v>
      </c>
      <c r="AT111" s="198" t="s">
        <v>71</v>
      </c>
      <c r="AU111" s="198" t="s">
        <v>80</v>
      </c>
      <c r="AY111" s="197" t="s">
        <v>158</v>
      </c>
      <c r="BK111" s="199">
        <f>SUM(BK112:BK114)</f>
        <v>0</v>
      </c>
    </row>
    <row r="112" s="2" customFormat="1" ht="16.5" customHeight="1">
      <c r="A112" s="36"/>
      <c r="B112" s="37"/>
      <c r="C112" s="202" t="s">
        <v>209</v>
      </c>
      <c r="D112" s="202" t="s">
        <v>161</v>
      </c>
      <c r="E112" s="203" t="s">
        <v>210</v>
      </c>
      <c r="F112" s="204" t="s">
        <v>211</v>
      </c>
      <c r="G112" s="205" t="s">
        <v>164</v>
      </c>
      <c r="H112" s="206">
        <v>54.238</v>
      </c>
      <c r="I112" s="207"/>
      <c r="J112" s="208">
        <f>ROUND(I112*H112,2)</f>
        <v>0</v>
      </c>
      <c r="K112" s="204" t="s">
        <v>165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0.068000000000000005</v>
      </c>
      <c r="T112" s="212">
        <f>S112*H112</f>
        <v>3.6881840000000001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166</v>
      </c>
      <c r="AT112" s="213" t="s">
        <v>161</v>
      </c>
      <c r="AU112" s="213" t="s">
        <v>82</v>
      </c>
      <c r="AY112" s="15" t="s">
        <v>158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166</v>
      </c>
      <c r="BM112" s="213" t="s">
        <v>212</v>
      </c>
    </row>
    <row r="113" s="2" customFormat="1">
      <c r="A113" s="36"/>
      <c r="B113" s="37"/>
      <c r="C113" s="38"/>
      <c r="D113" s="215" t="s">
        <v>168</v>
      </c>
      <c r="E113" s="38"/>
      <c r="F113" s="216" t="s">
        <v>213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168</v>
      </c>
      <c r="AU113" s="15" t="s">
        <v>82</v>
      </c>
    </row>
    <row r="114" s="2" customFormat="1">
      <c r="A114" s="36"/>
      <c r="B114" s="37"/>
      <c r="C114" s="38"/>
      <c r="D114" s="220" t="s">
        <v>170</v>
      </c>
      <c r="E114" s="38"/>
      <c r="F114" s="221" t="s">
        <v>214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170</v>
      </c>
      <c r="AU114" s="15" t="s">
        <v>82</v>
      </c>
    </row>
    <row r="115" s="12" customFormat="1" ht="22.8" customHeight="1">
      <c r="A115" s="12"/>
      <c r="B115" s="186"/>
      <c r="C115" s="187"/>
      <c r="D115" s="188" t="s">
        <v>71</v>
      </c>
      <c r="E115" s="200" t="s">
        <v>215</v>
      </c>
      <c r="F115" s="200" t="s">
        <v>216</v>
      </c>
      <c r="G115" s="187"/>
      <c r="H115" s="187"/>
      <c r="I115" s="190"/>
      <c r="J115" s="201">
        <f>BK115</f>
        <v>0</v>
      </c>
      <c r="K115" s="187"/>
      <c r="L115" s="192"/>
      <c r="M115" s="193"/>
      <c r="N115" s="194"/>
      <c r="O115" s="194"/>
      <c r="P115" s="195">
        <f>SUM(P116:P142)</f>
        <v>0</v>
      </c>
      <c r="Q115" s="194"/>
      <c r="R115" s="195">
        <f>SUM(R116:R142)</f>
        <v>0</v>
      </c>
      <c r="S115" s="194"/>
      <c r="T115" s="196">
        <f>SUM(T116:T142)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7" t="s">
        <v>80</v>
      </c>
      <c r="AT115" s="198" t="s">
        <v>71</v>
      </c>
      <c r="AU115" s="198" t="s">
        <v>80</v>
      </c>
      <c r="AY115" s="197" t="s">
        <v>158</v>
      </c>
      <c r="BK115" s="199">
        <f>SUM(BK116:BK142)</f>
        <v>0</v>
      </c>
    </row>
    <row r="116" s="2" customFormat="1" ht="16.5" customHeight="1">
      <c r="A116" s="36"/>
      <c r="B116" s="37"/>
      <c r="C116" s="202" t="s">
        <v>217</v>
      </c>
      <c r="D116" s="202" t="s">
        <v>161</v>
      </c>
      <c r="E116" s="203" t="s">
        <v>218</v>
      </c>
      <c r="F116" s="204" t="s">
        <v>219</v>
      </c>
      <c r="G116" s="205" t="s">
        <v>220</v>
      </c>
      <c r="H116" s="206">
        <v>8.9130000000000003</v>
      </c>
      <c r="I116" s="207"/>
      <c r="J116" s="208">
        <f>ROUND(I116*H116,2)</f>
        <v>0</v>
      </c>
      <c r="K116" s="204" t="s">
        <v>165</v>
      </c>
      <c r="L116" s="42"/>
      <c r="M116" s="209" t="s">
        <v>19</v>
      </c>
      <c r="N116" s="210" t="s">
        <v>43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166</v>
      </c>
      <c r="AT116" s="213" t="s">
        <v>161</v>
      </c>
      <c r="AU116" s="213" t="s">
        <v>82</v>
      </c>
      <c r="AY116" s="15" t="s">
        <v>158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80</v>
      </c>
      <c r="BK116" s="214">
        <f>ROUND(I116*H116,2)</f>
        <v>0</v>
      </c>
      <c r="BL116" s="15" t="s">
        <v>166</v>
      </c>
      <c r="BM116" s="213" t="s">
        <v>221</v>
      </c>
    </row>
    <row r="117" s="2" customFormat="1">
      <c r="A117" s="36"/>
      <c r="B117" s="37"/>
      <c r="C117" s="38"/>
      <c r="D117" s="215" t="s">
        <v>168</v>
      </c>
      <c r="E117" s="38"/>
      <c r="F117" s="216" t="s">
        <v>222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168</v>
      </c>
      <c r="AU117" s="15" t="s">
        <v>82</v>
      </c>
    </row>
    <row r="118" s="2" customFormat="1">
      <c r="A118" s="36"/>
      <c r="B118" s="37"/>
      <c r="C118" s="38"/>
      <c r="D118" s="220" t="s">
        <v>170</v>
      </c>
      <c r="E118" s="38"/>
      <c r="F118" s="221" t="s">
        <v>223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170</v>
      </c>
      <c r="AU118" s="15" t="s">
        <v>82</v>
      </c>
    </row>
    <row r="119" s="2" customFormat="1" ht="16.5" customHeight="1">
      <c r="A119" s="36"/>
      <c r="B119" s="37"/>
      <c r="C119" s="202" t="s">
        <v>224</v>
      </c>
      <c r="D119" s="202" t="s">
        <v>161</v>
      </c>
      <c r="E119" s="203" t="s">
        <v>225</v>
      </c>
      <c r="F119" s="204" t="s">
        <v>226</v>
      </c>
      <c r="G119" s="205" t="s">
        <v>220</v>
      </c>
      <c r="H119" s="206">
        <v>8.9130000000000003</v>
      </c>
      <c r="I119" s="207"/>
      <c r="J119" s="208">
        <f>ROUND(I119*H119,2)</f>
        <v>0</v>
      </c>
      <c r="K119" s="204" t="s">
        <v>165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166</v>
      </c>
      <c r="AT119" s="213" t="s">
        <v>161</v>
      </c>
      <c r="AU119" s="213" t="s">
        <v>82</v>
      </c>
      <c r="AY119" s="15" t="s">
        <v>158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166</v>
      </c>
      <c r="BM119" s="213" t="s">
        <v>227</v>
      </c>
    </row>
    <row r="120" s="2" customFormat="1">
      <c r="A120" s="36"/>
      <c r="B120" s="37"/>
      <c r="C120" s="38"/>
      <c r="D120" s="215" t="s">
        <v>168</v>
      </c>
      <c r="E120" s="38"/>
      <c r="F120" s="216" t="s">
        <v>228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168</v>
      </c>
      <c r="AU120" s="15" t="s">
        <v>82</v>
      </c>
    </row>
    <row r="121" s="2" customFormat="1">
      <c r="A121" s="36"/>
      <c r="B121" s="37"/>
      <c r="C121" s="38"/>
      <c r="D121" s="220" t="s">
        <v>170</v>
      </c>
      <c r="E121" s="38"/>
      <c r="F121" s="221" t="s">
        <v>229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170</v>
      </c>
      <c r="AU121" s="15" t="s">
        <v>82</v>
      </c>
    </row>
    <row r="122" s="2" customFormat="1" ht="16.5" customHeight="1">
      <c r="A122" s="36"/>
      <c r="B122" s="37"/>
      <c r="C122" s="202" t="s">
        <v>230</v>
      </c>
      <c r="D122" s="202" t="s">
        <v>161</v>
      </c>
      <c r="E122" s="203" t="s">
        <v>231</v>
      </c>
      <c r="F122" s="204" t="s">
        <v>232</v>
      </c>
      <c r="G122" s="205" t="s">
        <v>220</v>
      </c>
      <c r="H122" s="206">
        <v>89.129999999999995</v>
      </c>
      <c r="I122" s="207"/>
      <c r="J122" s="208">
        <f>ROUND(I122*H122,2)</f>
        <v>0</v>
      </c>
      <c r="K122" s="204" t="s">
        <v>165</v>
      </c>
      <c r="L122" s="42"/>
      <c r="M122" s="209" t="s">
        <v>19</v>
      </c>
      <c r="N122" s="210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166</v>
      </c>
      <c r="AT122" s="213" t="s">
        <v>161</v>
      </c>
      <c r="AU122" s="213" t="s">
        <v>82</v>
      </c>
      <c r="AY122" s="15" t="s">
        <v>158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166</v>
      </c>
      <c r="BM122" s="213" t="s">
        <v>233</v>
      </c>
    </row>
    <row r="123" s="2" customFormat="1">
      <c r="A123" s="36"/>
      <c r="B123" s="37"/>
      <c r="C123" s="38"/>
      <c r="D123" s="215" t="s">
        <v>168</v>
      </c>
      <c r="E123" s="38"/>
      <c r="F123" s="216" t="s">
        <v>234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168</v>
      </c>
      <c r="AU123" s="15" t="s">
        <v>82</v>
      </c>
    </row>
    <row r="124" s="2" customFormat="1">
      <c r="A124" s="36"/>
      <c r="B124" s="37"/>
      <c r="C124" s="38"/>
      <c r="D124" s="220" t="s">
        <v>170</v>
      </c>
      <c r="E124" s="38"/>
      <c r="F124" s="221" t="s">
        <v>235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170</v>
      </c>
      <c r="AU124" s="15" t="s">
        <v>82</v>
      </c>
    </row>
    <row r="125" s="2" customFormat="1" ht="21.75" customHeight="1">
      <c r="A125" s="36"/>
      <c r="B125" s="37"/>
      <c r="C125" s="202" t="s">
        <v>236</v>
      </c>
      <c r="D125" s="202" t="s">
        <v>161</v>
      </c>
      <c r="E125" s="203" t="s">
        <v>237</v>
      </c>
      <c r="F125" s="204" t="s">
        <v>238</v>
      </c>
      <c r="G125" s="205" t="s">
        <v>220</v>
      </c>
      <c r="H125" s="206">
        <v>1.976</v>
      </c>
      <c r="I125" s="207"/>
      <c r="J125" s="208">
        <f>ROUND(I125*H125,2)</f>
        <v>0</v>
      </c>
      <c r="K125" s="204" t="s">
        <v>165</v>
      </c>
      <c r="L125" s="42"/>
      <c r="M125" s="209" t="s">
        <v>19</v>
      </c>
      <c r="N125" s="210" t="s">
        <v>43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166</v>
      </c>
      <c r="AT125" s="213" t="s">
        <v>161</v>
      </c>
      <c r="AU125" s="213" t="s">
        <v>82</v>
      </c>
      <c r="AY125" s="15" t="s">
        <v>158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80</v>
      </c>
      <c r="BK125" s="214">
        <f>ROUND(I125*H125,2)</f>
        <v>0</v>
      </c>
      <c r="BL125" s="15" t="s">
        <v>166</v>
      </c>
      <c r="BM125" s="213" t="s">
        <v>239</v>
      </c>
    </row>
    <row r="126" s="2" customFormat="1">
      <c r="A126" s="36"/>
      <c r="B126" s="37"/>
      <c r="C126" s="38"/>
      <c r="D126" s="215" t="s">
        <v>168</v>
      </c>
      <c r="E126" s="38"/>
      <c r="F126" s="216" t="s">
        <v>240</v>
      </c>
      <c r="G126" s="38"/>
      <c r="H126" s="38"/>
      <c r="I126" s="217"/>
      <c r="J126" s="38"/>
      <c r="K126" s="38"/>
      <c r="L126" s="42"/>
      <c r="M126" s="218"/>
      <c r="N126" s="219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168</v>
      </c>
      <c r="AU126" s="15" t="s">
        <v>82</v>
      </c>
    </row>
    <row r="127" s="2" customFormat="1">
      <c r="A127" s="36"/>
      <c r="B127" s="37"/>
      <c r="C127" s="38"/>
      <c r="D127" s="220" t="s">
        <v>170</v>
      </c>
      <c r="E127" s="38"/>
      <c r="F127" s="221" t="s">
        <v>241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170</v>
      </c>
      <c r="AU127" s="15" t="s">
        <v>82</v>
      </c>
    </row>
    <row r="128" s="2" customFormat="1" ht="21.75" customHeight="1">
      <c r="A128" s="36"/>
      <c r="B128" s="37"/>
      <c r="C128" s="202" t="s">
        <v>242</v>
      </c>
      <c r="D128" s="202" t="s">
        <v>161</v>
      </c>
      <c r="E128" s="203" t="s">
        <v>243</v>
      </c>
      <c r="F128" s="204" t="s">
        <v>244</v>
      </c>
      <c r="G128" s="205" t="s">
        <v>220</v>
      </c>
      <c r="H128" s="206">
        <v>1.3520000000000001</v>
      </c>
      <c r="I128" s="207"/>
      <c r="J128" s="208">
        <f>ROUND(I128*H128,2)</f>
        <v>0</v>
      </c>
      <c r="K128" s="204" t="s">
        <v>165</v>
      </c>
      <c r="L128" s="42"/>
      <c r="M128" s="209" t="s">
        <v>19</v>
      </c>
      <c r="N128" s="210" t="s">
        <v>43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166</v>
      </c>
      <c r="AT128" s="213" t="s">
        <v>161</v>
      </c>
      <c r="AU128" s="213" t="s">
        <v>82</v>
      </c>
      <c r="AY128" s="15" t="s">
        <v>158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80</v>
      </c>
      <c r="BK128" s="214">
        <f>ROUND(I128*H128,2)</f>
        <v>0</v>
      </c>
      <c r="BL128" s="15" t="s">
        <v>166</v>
      </c>
      <c r="BM128" s="213" t="s">
        <v>245</v>
      </c>
    </row>
    <row r="129" s="2" customFormat="1">
      <c r="A129" s="36"/>
      <c r="B129" s="37"/>
      <c r="C129" s="38"/>
      <c r="D129" s="215" t="s">
        <v>168</v>
      </c>
      <c r="E129" s="38"/>
      <c r="F129" s="216" t="s">
        <v>246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168</v>
      </c>
      <c r="AU129" s="15" t="s">
        <v>82</v>
      </c>
    </row>
    <row r="130" s="2" customFormat="1">
      <c r="A130" s="36"/>
      <c r="B130" s="37"/>
      <c r="C130" s="38"/>
      <c r="D130" s="220" t="s">
        <v>170</v>
      </c>
      <c r="E130" s="38"/>
      <c r="F130" s="221" t="s">
        <v>247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170</v>
      </c>
      <c r="AU130" s="15" t="s">
        <v>82</v>
      </c>
    </row>
    <row r="131" s="2" customFormat="1" ht="21.75" customHeight="1">
      <c r="A131" s="36"/>
      <c r="B131" s="37"/>
      <c r="C131" s="202" t="s">
        <v>248</v>
      </c>
      <c r="D131" s="202" t="s">
        <v>161</v>
      </c>
      <c r="E131" s="203" t="s">
        <v>249</v>
      </c>
      <c r="F131" s="204" t="s">
        <v>250</v>
      </c>
      <c r="G131" s="205" t="s">
        <v>220</v>
      </c>
      <c r="H131" s="206">
        <v>4.431</v>
      </c>
      <c r="I131" s="207"/>
      <c r="J131" s="208">
        <f>ROUND(I131*H131,2)</f>
        <v>0</v>
      </c>
      <c r="K131" s="204" t="s">
        <v>165</v>
      </c>
      <c r="L131" s="42"/>
      <c r="M131" s="209" t="s">
        <v>19</v>
      </c>
      <c r="N131" s="210" t="s">
        <v>43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166</v>
      </c>
      <c r="AT131" s="213" t="s">
        <v>161</v>
      </c>
      <c r="AU131" s="213" t="s">
        <v>82</v>
      </c>
      <c r="AY131" s="15" t="s">
        <v>158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80</v>
      </c>
      <c r="BK131" s="214">
        <f>ROUND(I131*H131,2)</f>
        <v>0</v>
      </c>
      <c r="BL131" s="15" t="s">
        <v>166</v>
      </c>
      <c r="BM131" s="213" t="s">
        <v>251</v>
      </c>
    </row>
    <row r="132" s="2" customFormat="1">
      <c r="A132" s="36"/>
      <c r="B132" s="37"/>
      <c r="C132" s="38"/>
      <c r="D132" s="215" t="s">
        <v>168</v>
      </c>
      <c r="E132" s="38"/>
      <c r="F132" s="216" t="s">
        <v>252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168</v>
      </c>
      <c r="AU132" s="15" t="s">
        <v>82</v>
      </c>
    </row>
    <row r="133" s="2" customFormat="1">
      <c r="A133" s="36"/>
      <c r="B133" s="37"/>
      <c r="C133" s="38"/>
      <c r="D133" s="220" t="s">
        <v>170</v>
      </c>
      <c r="E133" s="38"/>
      <c r="F133" s="221" t="s">
        <v>253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170</v>
      </c>
      <c r="AU133" s="15" t="s">
        <v>82</v>
      </c>
    </row>
    <row r="134" s="2" customFormat="1" ht="21.75" customHeight="1">
      <c r="A134" s="36"/>
      <c r="B134" s="37"/>
      <c r="C134" s="202" t="s">
        <v>8</v>
      </c>
      <c r="D134" s="202" t="s">
        <v>161</v>
      </c>
      <c r="E134" s="203" t="s">
        <v>254</v>
      </c>
      <c r="F134" s="204" t="s">
        <v>255</v>
      </c>
      <c r="G134" s="205" t="s">
        <v>220</v>
      </c>
      <c r="H134" s="206">
        <v>0.93400000000000005</v>
      </c>
      <c r="I134" s="207"/>
      <c r="J134" s="208">
        <f>ROUND(I134*H134,2)</f>
        <v>0</v>
      </c>
      <c r="K134" s="204" t="s">
        <v>165</v>
      </c>
      <c r="L134" s="42"/>
      <c r="M134" s="209" t="s">
        <v>19</v>
      </c>
      <c r="N134" s="210" t="s">
        <v>43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166</v>
      </c>
      <c r="AT134" s="213" t="s">
        <v>161</v>
      </c>
      <c r="AU134" s="213" t="s">
        <v>82</v>
      </c>
      <c r="AY134" s="15" t="s">
        <v>158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166</v>
      </c>
      <c r="BM134" s="213" t="s">
        <v>256</v>
      </c>
    </row>
    <row r="135" s="2" customFormat="1">
      <c r="A135" s="36"/>
      <c r="B135" s="37"/>
      <c r="C135" s="38"/>
      <c r="D135" s="215" t="s">
        <v>168</v>
      </c>
      <c r="E135" s="38"/>
      <c r="F135" s="216" t="s">
        <v>257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168</v>
      </c>
      <c r="AU135" s="15" t="s">
        <v>82</v>
      </c>
    </row>
    <row r="136" s="2" customFormat="1">
      <c r="A136" s="36"/>
      <c r="B136" s="37"/>
      <c r="C136" s="38"/>
      <c r="D136" s="220" t="s">
        <v>170</v>
      </c>
      <c r="E136" s="38"/>
      <c r="F136" s="221" t="s">
        <v>258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170</v>
      </c>
      <c r="AU136" s="15" t="s">
        <v>82</v>
      </c>
    </row>
    <row r="137" s="2" customFormat="1" ht="21.75" customHeight="1">
      <c r="A137" s="36"/>
      <c r="B137" s="37"/>
      <c r="C137" s="202" t="s">
        <v>259</v>
      </c>
      <c r="D137" s="202" t="s">
        <v>161</v>
      </c>
      <c r="E137" s="203" t="s">
        <v>260</v>
      </c>
      <c r="F137" s="204" t="s">
        <v>261</v>
      </c>
      <c r="G137" s="205" t="s">
        <v>220</v>
      </c>
      <c r="H137" s="206">
        <v>0.14399999999999999</v>
      </c>
      <c r="I137" s="207"/>
      <c r="J137" s="208">
        <f>ROUND(I137*H137,2)</f>
        <v>0</v>
      </c>
      <c r="K137" s="204" t="s">
        <v>165</v>
      </c>
      <c r="L137" s="42"/>
      <c r="M137" s="209" t="s">
        <v>19</v>
      </c>
      <c r="N137" s="210" t="s">
        <v>43</v>
      </c>
      <c r="O137" s="82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166</v>
      </c>
      <c r="AT137" s="213" t="s">
        <v>161</v>
      </c>
      <c r="AU137" s="213" t="s">
        <v>82</v>
      </c>
      <c r="AY137" s="15" t="s">
        <v>158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80</v>
      </c>
      <c r="BK137" s="214">
        <f>ROUND(I137*H137,2)</f>
        <v>0</v>
      </c>
      <c r="BL137" s="15" t="s">
        <v>166</v>
      </c>
      <c r="BM137" s="213" t="s">
        <v>262</v>
      </c>
    </row>
    <row r="138" s="2" customFormat="1">
      <c r="A138" s="36"/>
      <c r="B138" s="37"/>
      <c r="C138" s="38"/>
      <c r="D138" s="215" t="s">
        <v>168</v>
      </c>
      <c r="E138" s="38"/>
      <c r="F138" s="216" t="s">
        <v>263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168</v>
      </c>
      <c r="AU138" s="15" t="s">
        <v>82</v>
      </c>
    </row>
    <row r="139" s="2" customFormat="1">
      <c r="A139" s="36"/>
      <c r="B139" s="37"/>
      <c r="C139" s="38"/>
      <c r="D139" s="220" t="s">
        <v>170</v>
      </c>
      <c r="E139" s="38"/>
      <c r="F139" s="221" t="s">
        <v>264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170</v>
      </c>
      <c r="AU139" s="15" t="s">
        <v>82</v>
      </c>
    </row>
    <row r="140" s="2" customFormat="1" ht="21.75" customHeight="1">
      <c r="A140" s="36"/>
      <c r="B140" s="37"/>
      <c r="C140" s="202" t="s">
        <v>265</v>
      </c>
      <c r="D140" s="202" t="s">
        <v>161</v>
      </c>
      <c r="E140" s="203" t="s">
        <v>266</v>
      </c>
      <c r="F140" s="204" t="s">
        <v>267</v>
      </c>
      <c r="G140" s="205" t="s">
        <v>220</v>
      </c>
      <c r="H140" s="206">
        <v>0.074999999999999997</v>
      </c>
      <c r="I140" s="207"/>
      <c r="J140" s="208">
        <f>ROUND(I140*H140,2)</f>
        <v>0</v>
      </c>
      <c r="K140" s="204" t="s">
        <v>165</v>
      </c>
      <c r="L140" s="42"/>
      <c r="M140" s="209" t="s">
        <v>19</v>
      </c>
      <c r="N140" s="210" t="s">
        <v>43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166</v>
      </c>
      <c r="AT140" s="213" t="s">
        <v>161</v>
      </c>
      <c r="AU140" s="213" t="s">
        <v>82</v>
      </c>
      <c r="AY140" s="15" t="s">
        <v>158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80</v>
      </c>
      <c r="BK140" s="214">
        <f>ROUND(I140*H140,2)</f>
        <v>0</v>
      </c>
      <c r="BL140" s="15" t="s">
        <v>166</v>
      </c>
      <c r="BM140" s="213" t="s">
        <v>268</v>
      </c>
    </row>
    <row r="141" s="2" customFormat="1">
      <c r="A141" s="36"/>
      <c r="B141" s="37"/>
      <c r="C141" s="38"/>
      <c r="D141" s="215" t="s">
        <v>168</v>
      </c>
      <c r="E141" s="38"/>
      <c r="F141" s="216" t="s">
        <v>269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168</v>
      </c>
      <c r="AU141" s="15" t="s">
        <v>82</v>
      </c>
    </row>
    <row r="142" s="2" customFormat="1">
      <c r="A142" s="36"/>
      <c r="B142" s="37"/>
      <c r="C142" s="38"/>
      <c r="D142" s="220" t="s">
        <v>170</v>
      </c>
      <c r="E142" s="38"/>
      <c r="F142" s="221" t="s">
        <v>270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170</v>
      </c>
      <c r="AU142" s="15" t="s">
        <v>82</v>
      </c>
    </row>
    <row r="143" s="12" customFormat="1" ht="25.92" customHeight="1">
      <c r="A143" s="12"/>
      <c r="B143" s="186"/>
      <c r="C143" s="187"/>
      <c r="D143" s="188" t="s">
        <v>71</v>
      </c>
      <c r="E143" s="189" t="s">
        <v>271</v>
      </c>
      <c r="F143" s="189" t="s">
        <v>272</v>
      </c>
      <c r="G143" s="187"/>
      <c r="H143" s="187"/>
      <c r="I143" s="190"/>
      <c r="J143" s="191">
        <f>BK143</f>
        <v>0</v>
      </c>
      <c r="K143" s="187"/>
      <c r="L143" s="192"/>
      <c r="M143" s="193"/>
      <c r="N143" s="194"/>
      <c r="O143" s="194"/>
      <c r="P143" s="195">
        <f>P144+P165+P177</f>
        <v>0</v>
      </c>
      <c r="Q143" s="194"/>
      <c r="R143" s="195">
        <f>R144+R165+R177</f>
        <v>0.040000000000000001</v>
      </c>
      <c r="S143" s="194"/>
      <c r="T143" s="196">
        <f>T144+T165+T177</f>
        <v>0.52398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7" t="s">
        <v>82</v>
      </c>
      <c r="AT143" s="198" t="s">
        <v>71</v>
      </c>
      <c r="AU143" s="198" t="s">
        <v>72</v>
      </c>
      <c r="AY143" s="197" t="s">
        <v>158</v>
      </c>
      <c r="BK143" s="199">
        <f>BK144+BK165+BK177</f>
        <v>0</v>
      </c>
    </row>
    <row r="144" s="12" customFormat="1" ht="22.8" customHeight="1">
      <c r="A144" s="12"/>
      <c r="B144" s="186"/>
      <c r="C144" s="187"/>
      <c r="D144" s="188" t="s">
        <v>71</v>
      </c>
      <c r="E144" s="200" t="s">
        <v>273</v>
      </c>
      <c r="F144" s="200" t="s">
        <v>274</v>
      </c>
      <c r="G144" s="187"/>
      <c r="H144" s="187"/>
      <c r="I144" s="190"/>
      <c r="J144" s="201">
        <f>BK144</f>
        <v>0</v>
      </c>
      <c r="K144" s="187"/>
      <c r="L144" s="192"/>
      <c r="M144" s="193"/>
      <c r="N144" s="194"/>
      <c r="O144" s="194"/>
      <c r="P144" s="195">
        <f>SUM(P145:P164)</f>
        <v>0</v>
      </c>
      <c r="Q144" s="194"/>
      <c r="R144" s="195">
        <f>SUM(R145:R164)</f>
        <v>0</v>
      </c>
      <c r="S144" s="194"/>
      <c r="T144" s="196">
        <f>SUM(T145:T164)</f>
        <v>0.30545999999999995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7" t="s">
        <v>82</v>
      </c>
      <c r="AT144" s="198" t="s">
        <v>71</v>
      </c>
      <c r="AU144" s="198" t="s">
        <v>80</v>
      </c>
      <c r="AY144" s="197" t="s">
        <v>158</v>
      </c>
      <c r="BK144" s="199">
        <f>SUM(BK145:BK164)</f>
        <v>0</v>
      </c>
    </row>
    <row r="145" s="2" customFormat="1" ht="16.5" customHeight="1">
      <c r="A145" s="36"/>
      <c r="B145" s="37"/>
      <c r="C145" s="202" t="s">
        <v>275</v>
      </c>
      <c r="D145" s="202" t="s">
        <v>161</v>
      </c>
      <c r="E145" s="203" t="s">
        <v>276</v>
      </c>
      <c r="F145" s="204" t="s">
        <v>277</v>
      </c>
      <c r="G145" s="205" t="s">
        <v>278</v>
      </c>
      <c r="H145" s="206">
        <v>6</v>
      </c>
      <c r="I145" s="207"/>
      <c r="J145" s="208">
        <f>ROUND(I145*H145,2)</f>
        <v>0</v>
      </c>
      <c r="K145" s="204" t="s">
        <v>165</v>
      </c>
      <c r="L145" s="42"/>
      <c r="M145" s="209" t="s">
        <v>19</v>
      </c>
      <c r="N145" s="210" t="s">
        <v>43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0.01933</v>
      </c>
      <c r="T145" s="212">
        <f>S145*H145</f>
        <v>0.11598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259</v>
      </c>
      <c r="AT145" s="213" t="s">
        <v>161</v>
      </c>
      <c r="AU145" s="213" t="s">
        <v>82</v>
      </c>
      <c r="AY145" s="15" t="s">
        <v>158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80</v>
      </c>
      <c r="BK145" s="214">
        <f>ROUND(I145*H145,2)</f>
        <v>0</v>
      </c>
      <c r="BL145" s="15" t="s">
        <v>259</v>
      </c>
      <c r="BM145" s="213" t="s">
        <v>279</v>
      </c>
    </row>
    <row r="146" s="2" customFormat="1">
      <c r="A146" s="36"/>
      <c r="B146" s="37"/>
      <c r="C146" s="38"/>
      <c r="D146" s="215" t="s">
        <v>168</v>
      </c>
      <c r="E146" s="38"/>
      <c r="F146" s="216" t="s">
        <v>280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168</v>
      </c>
      <c r="AU146" s="15" t="s">
        <v>82</v>
      </c>
    </row>
    <row r="147" s="2" customFormat="1">
      <c r="A147" s="36"/>
      <c r="B147" s="37"/>
      <c r="C147" s="38"/>
      <c r="D147" s="220" t="s">
        <v>170</v>
      </c>
      <c r="E147" s="38"/>
      <c r="F147" s="221" t="s">
        <v>281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170</v>
      </c>
      <c r="AU147" s="15" t="s">
        <v>82</v>
      </c>
    </row>
    <row r="148" s="2" customFormat="1" ht="16.5" customHeight="1">
      <c r="A148" s="36"/>
      <c r="B148" s="37"/>
      <c r="C148" s="202" t="s">
        <v>282</v>
      </c>
      <c r="D148" s="202" t="s">
        <v>161</v>
      </c>
      <c r="E148" s="203" t="s">
        <v>283</v>
      </c>
      <c r="F148" s="204" t="s">
        <v>284</v>
      </c>
      <c r="G148" s="205" t="s">
        <v>278</v>
      </c>
      <c r="H148" s="206">
        <v>7</v>
      </c>
      <c r="I148" s="207"/>
      <c r="J148" s="208">
        <f>ROUND(I148*H148,2)</f>
        <v>0</v>
      </c>
      <c r="K148" s="204" t="s">
        <v>165</v>
      </c>
      <c r="L148" s="42"/>
      <c r="M148" s="209" t="s">
        <v>19</v>
      </c>
      <c r="N148" s="210" t="s">
        <v>43</v>
      </c>
      <c r="O148" s="82"/>
      <c r="P148" s="211">
        <f>O148*H148</f>
        <v>0</v>
      </c>
      <c r="Q148" s="211">
        <v>0</v>
      </c>
      <c r="R148" s="211">
        <f>Q148*H148</f>
        <v>0</v>
      </c>
      <c r="S148" s="211">
        <v>0.019460000000000002</v>
      </c>
      <c r="T148" s="212">
        <f>S148*H148</f>
        <v>0.13622000000000001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259</v>
      </c>
      <c r="AT148" s="213" t="s">
        <v>161</v>
      </c>
      <c r="AU148" s="213" t="s">
        <v>82</v>
      </c>
      <c r="AY148" s="15" t="s">
        <v>158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80</v>
      </c>
      <c r="BK148" s="214">
        <f>ROUND(I148*H148,2)</f>
        <v>0</v>
      </c>
      <c r="BL148" s="15" t="s">
        <v>259</v>
      </c>
      <c r="BM148" s="213" t="s">
        <v>285</v>
      </c>
    </row>
    <row r="149" s="2" customFormat="1">
      <c r="A149" s="36"/>
      <c r="B149" s="37"/>
      <c r="C149" s="38"/>
      <c r="D149" s="215" t="s">
        <v>168</v>
      </c>
      <c r="E149" s="38"/>
      <c r="F149" s="216" t="s">
        <v>286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168</v>
      </c>
      <c r="AU149" s="15" t="s">
        <v>82</v>
      </c>
    </row>
    <row r="150" s="2" customFormat="1">
      <c r="A150" s="36"/>
      <c r="B150" s="37"/>
      <c r="C150" s="38"/>
      <c r="D150" s="220" t="s">
        <v>170</v>
      </c>
      <c r="E150" s="38"/>
      <c r="F150" s="221" t="s">
        <v>287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170</v>
      </c>
      <c r="AU150" s="15" t="s">
        <v>82</v>
      </c>
    </row>
    <row r="151" s="2" customFormat="1" ht="16.5" customHeight="1">
      <c r="A151" s="36"/>
      <c r="B151" s="37"/>
      <c r="C151" s="202" t="s">
        <v>288</v>
      </c>
      <c r="D151" s="202" t="s">
        <v>161</v>
      </c>
      <c r="E151" s="203" t="s">
        <v>289</v>
      </c>
      <c r="F151" s="204" t="s">
        <v>290</v>
      </c>
      <c r="G151" s="205" t="s">
        <v>278</v>
      </c>
      <c r="H151" s="206">
        <v>1</v>
      </c>
      <c r="I151" s="207"/>
      <c r="J151" s="208">
        <f>ROUND(I151*H151,2)</f>
        <v>0</v>
      </c>
      <c r="K151" s="204" t="s">
        <v>165</v>
      </c>
      <c r="L151" s="42"/>
      <c r="M151" s="209" t="s">
        <v>19</v>
      </c>
      <c r="N151" s="210" t="s">
        <v>43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0.018800000000000001</v>
      </c>
      <c r="T151" s="212">
        <f>S151*H151</f>
        <v>0.018800000000000001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259</v>
      </c>
      <c r="AT151" s="213" t="s">
        <v>161</v>
      </c>
      <c r="AU151" s="213" t="s">
        <v>82</v>
      </c>
      <c r="AY151" s="15" t="s">
        <v>158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80</v>
      </c>
      <c r="BK151" s="214">
        <f>ROUND(I151*H151,2)</f>
        <v>0</v>
      </c>
      <c r="BL151" s="15" t="s">
        <v>259</v>
      </c>
      <c r="BM151" s="213" t="s">
        <v>291</v>
      </c>
    </row>
    <row r="152" s="2" customFormat="1">
      <c r="A152" s="36"/>
      <c r="B152" s="37"/>
      <c r="C152" s="38"/>
      <c r="D152" s="215" t="s">
        <v>168</v>
      </c>
      <c r="E152" s="38"/>
      <c r="F152" s="216" t="s">
        <v>292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168</v>
      </c>
      <c r="AU152" s="15" t="s">
        <v>82</v>
      </c>
    </row>
    <row r="153" s="2" customFormat="1">
      <c r="A153" s="36"/>
      <c r="B153" s="37"/>
      <c r="C153" s="38"/>
      <c r="D153" s="220" t="s">
        <v>170</v>
      </c>
      <c r="E153" s="38"/>
      <c r="F153" s="221" t="s">
        <v>293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170</v>
      </c>
      <c r="AU153" s="15" t="s">
        <v>82</v>
      </c>
    </row>
    <row r="154" s="2" customFormat="1" ht="16.5" customHeight="1">
      <c r="A154" s="36"/>
      <c r="B154" s="37"/>
      <c r="C154" s="202" t="s">
        <v>7</v>
      </c>
      <c r="D154" s="202" t="s">
        <v>161</v>
      </c>
      <c r="E154" s="203" t="s">
        <v>294</v>
      </c>
      <c r="F154" s="204" t="s">
        <v>295</v>
      </c>
      <c r="G154" s="205" t="s">
        <v>278</v>
      </c>
      <c r="H154" s="206">
        <v>1</v>
      </c>
      <c r="I154" s="207"/>
      <c r="J154" s="208">
        <f>ROUND(I154*H154,2)</f>
        <v>0</v>
      </c>
      <c r="K154" s="204" t="s">
        <v>165</v>
      </c>
      <c r="L154" s="42"/>
      <c r="M154" s="209" t="s">
        <v>19</v>
      </c>
      <c r="N154" s="210" t="s">
        <v>43</v>
      </c>
      <c r="O154" s="82"/>
      <c r="P154" s="211">
        <f>O154*H154</f>
        <v>0</v>
      </c>
      <c r="Q154" s="211">
        <v>0</v>
      </c>
      <c r="R154" s="211">
        <f>Q154*H154</f>
        <v>0</v>
      </c>
      <c r="S154" s="211">
        <v>0.00156</v>
      </c>
      <c r="T154" s="212">
        <f>S154*H154</f>
        <v>0.00156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259</v>
      </c>
      <c r="AT154" s="213" t="s">
        <v>161</v>
      </c>
      <c r="AU154" s="213" t="s">
        <v>82</v>
      </c>
      <c r="AY154" s="15" t="s">
        <v>158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80</v>
      </c>
      <c r="BK154" s="214">
        <f>ROUND(I154*H154,2)</f>
        <v>0</v>
      </c>
      <c r="BL154" s="15" t="s">
        <v>259</v>
      </c>
      <c r="BM154" s="213" t="s">
        <v>296</v>
      </c>
    </row>
    <row r="155" s="2" customFormat="1">
      <c r="A155" s="36"/>
      <c r="B155" s="37"/>
      <c r="C155" s="38"/>
      <c r="D155" s="215" t="s">
        <v>168</v>
      </c>
      <c r="E155" s="38"/>
      <c r="F155" s="216" t="s">
        <v>297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168</v>
      </c>
      <c r="AU155" s="15" t="s">
        <v>82</v>
      </c>
    </row>
    <row r="156" s="2" customFormat="1">
      <c r="A156" s="36"/>
      <c r="B156" s="37"/>
      <c r="C156" s="38"/>
      <c r="D156" s="220" t="s">
        <v>170</v>
      </c>
      <c r="E156" s="38"/>
      <c r="F156" s="221" t="s">
        <v>298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170</v>
      </c>
      <c r="AU156" s="15" t="s">
        <v>82</v>
      </c>
    </row>
    <row r="157" s="2" customFormat="1" ht="16.5" customHeight="1">
      <c r="A157" s="36"/>
      <c r="B157" s="37"/>
      <c r="C157" s="202" t="s">
        <v>299</v>
      </c>
      <c r="D157" s="202" t="s">
        <v>161</v>
      </c>
      <c r="E157" s="203" t="s">
        <v>300</v>
      </c>
      <c r="F157" s="204" t="s">
        <v>301</v>
      </c>
      <c r="G157" s="205" t="s">
        <v>278</v>
      </c>
      <c r="H157" s="206">
        <v>7</v>
      </c>
      <c r="I157" s="207"/>
      <c r="J157" s="208">
        <f>ROUND(I157*H157,2)</f>
        <v>0</v>
      </c>
      <c r="K157" s="204" t="s">
        <v>165</v>
      </c>
      <c r="L157" s="42"/>
      <c r="M157" s="209" t="s">
        <v>19</v>
      </c>
      <c r="N157" s="210" t="s">
        <v>43</v>
      </c>
      <c r="O157" s="82"/>
      <c r="P157" s="211">
        <f>O157*H157</f>
        <v>0</v>
      </c>
      <c r="Q157" s="211">
        <v>0</v>
      </c>
      <c r="R157" s="211">
        <f>Q157*H157</f>
        <v>0</v>
      </c>
      <c r="S157" s="211">
        <v>0.00085999999999999998</v>
      </c>
      <c r="T157" s="212">
        <f>S157*H157</f>
        <v>0.0060200000000000002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3" t="s">
        <v>259</v>
      </c>
      <c r="AT157" s="213" t="s">
        <v>161</v>
      </c>
      <c r="AU157" s="213" t="s">
        <v>82</v>
      </c>
      <c r="AY157" s="15" t="s">
        <v>158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5" t="s">
        <v>80</v>
      </c>
      <c r="BK157" s="214">
        <f>ROUND(I157*H157,2)</f>
        <v>0</v>
      </c>
      <c r="BL157" s="15" t="s">
        <v>259</v>
      </c>
      <c r="BM157" s="213" t="s">
        <v>302</v>
      </c>
    </row>
    <row r="158" s="2" customFormat="1">
      <c r="A158" s="36"/>
      <c r="B158" s="37"/>
      <c r="C158" s="38"/>
      <c r="D158" s="215" t="s">
        <v>168</v>
      </c>
      <c r="E158" s="38"/>
      <c r="F158" s="216" t="s">
        <v>303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168</v>
      </c>
      <c r="AU158" s="15" t="s">
        <v>82</v>
      </c>
    </row>
    <row r="159" s="2" customFormat="1">
      <c r="A159" s="36"/>
      <c r="B159" s="37"/>
      <c r="C159" s="38"/>
      <c r="D159" s="220" t="s">
        <v>170</v>
      </c>
      <c r="E159" s="38"/>
      <c r="F159" s="221" t="s">
        <v>304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170</v>
      </c>
      <c r="AU159" s="15" t="s">
        <v>82</v>
      </c>
    </row>
    <row r="160" s="2" customFormat="1" ht="16.5" customHeight="1">
      <c r="A160" s="36"/>
      <c r="B160" s="37"/>
      <c r="C160" s="202" t="s">
        <v>305</v>
      </c>
      <c r="D160" s="202" t="s">
        <v>161</v>
      </c>
      <c r="E160" s="203" t="s">
        <v>306</v>
      </c>
      <c r="F160" s="204" t="s">
        <v>307</v>
      </c>
      <c r="G160" s="205" t="s">
        <v>308</v>
      </c>
      <c r="H160" s="206">
        <v>8</v>
      </c>
      <c r="I160" s="207"/>
      <c r="J160" s="208">
        <f>ROUND(I160*H160,2)</f>
        <v>0</v>
      </c>
      <c r="K160" s="204" t="s">
        <v>165</v>
      </c>
      <c r="L160" s="42"/>
      <c r="M160" s="209" t="s">
        <v>19</v>
      </c>
      <c r="N160" s="210" t="s">
        <v>43</v>
      </c>
      <c r="O160" s="82"/>
      <c r="P160" s="211">
        <f>O160*H160</f>
        <v>0</v>
      </c>
      <c r="Q160" s="211">
        <v>0</v>
      </c>
      <c r="R160" s="211">
        <f>Q160*H160</f>
        <v>0</v>
      </c>
      <c r="S160" s="211">
        <v>0.00085999999999999998</v>
      </c>
      <c r="T160" s="212">
        <f>S160*H160</f>
        <v>0.0068799999999999998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259</v>
      </c>
      <c r="AT160" s="213" t="s">
        <v>161</v>
      </c>
      <c r="AU160" s="213" t="s">
        <v>82</v>
      </c>
      <c r="AY160" s="15" t="s">
        <v>158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80</v>
      </c>
      <c r="BK160" s="214">
        <f>ROUND(I160*H160,2)</f>
        <v>0</v>
      </c>
      <c r="BL160" s="15" t="s">
        <v>259</v>
      </c>
      <c r="BM160" s="213" t="s">
        <v>309</v>
      </c>
    </row>
    <row r="161" s="2" customFormat="1">
      <c r="A161" s="36"/>
      <c r="B161" s="37"/>
      <c r="C161" s="38"/>
      <c r="D161" s="215" t="s">
        <v>168</v>
      </c>
      <c r="E161" s="38"/>
      <c r="F161" s="216" t="s">
        <v>310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168</v>
      </c>
      <c r="AU161" s="15" t="s">
        <v>82</v>
      </c>
    </row>
    <row r="162" s="2" customFormat="1">
      <c r="A162" s="36"/>
      <c r="B162" s="37"/>
      <c r="C162" s="38"/>
      <c r="D162" s="220" t="s">
        <v>170</v>
      </c>
      <c r="E162" s="38"/>
      <c r="F162" s="221" t="s">
        <v>311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170</v>
      </c>
      <c r="AU162" s="15" t="s">
        <v>82</v>
      </c>
    </row>
    <row r="163" s="2" customFormat="1" ht="16.5" customHeight="1">
      <c r="A163" s="36"/>
      <c r="B163" s="37"/>
      <c r="C163" s="202" t="s">
        <v>312</v>
      </c>
      <c r="D163" s="202" t="s">
        <v>161</v>
      </c>
      <c r="E163" s="203" t="s">
        <v>313</v>
      </c>
      <c r="F163" s="204" t="s">
        <v>314</v>
      </c>
      <c r="G163" s="205" t="s">
        <v>308</v>
      </c>
      <c r="H163" s="206">
        <v>4</v>
      </c>
      <c r="I163" s="207"/>
      <c r="J163" s="208">
        <f>ROUND(I163*H163,2)</f>
        <v>0</v>
      </c>
      <c r="K163" s="204" t="s">
        <v>19</v>
      </c>
      <c r="L163" s="42"/>
      <c r="M163" s="209" t="s">
        <v>19</v>
      </c>
      <c r="N163" s="210" t="s">
        <v>43</v>
      </c>
      <c r="O163" s="82"/>
      <c r="P163" s="211">
        <f>O163*H163</f>
        <v>0</v>
      </c>
      <c r="Q163" s="211">
        <v>0</v>
      </c>
      <c r="R163" s="211">
        <f>Q163*H163</f>
        <v>0</v>
      </c>
      <c r="S163" s="211">
        <v>0.0050000000000000001</v>
      </c>
      <c r="T163" s="212">
        <f>S163*H163</f>
        <v>0.02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3" t="s">
        <v>259</v>
      </c>
      <c r="AT163" s="213" t="s">
        <v>161</v>
      </c>
      <c r="AU163" s="213" t="s">
        <v>82</v>
      </c>
      <c r="AY163" s="15" t="s">
        <v>158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80</v>
      </c>
      <c r="BK163" s="214">
        <f>ROUND(I163*H163,2)</f>
        <v>0</v>
      </c>
      <c r="BL163" s="15" t="s">
        <v>259</v>
      </c>
      <c r="BM163" s="213" t="s">
        <v>315</v>
      </c>
    </row>
    <row r="164" s="2" customFormat="1">
      <c r="A164" s="36"/>
      <c r="B164" s="37"/>
      <c r="C164" s="38"/>
      <c r="D164" s="215" t="s">
        <v>168</v>
      </c>
      <c r="E164" s="38"/>
      <c r="F164" s="216" t="s">
        <v>314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168</v>
      </c>
      <c r="AU164" s="15" t="s">
        <v>82</v>
      </c>
    </row>
    <row r="165" s="12" customFormat="1" ht="22.8" customHeight="1">
      <c r="A165" s="12"/>
      <c r="B165" s="186"/>
      <c r="C165" s="187"/>
      <c r="D165" s="188" t="s">
        <v>71</v>
      </c>
      <c r="E165" s="200" t="s">
        <v>316</v>
      </c>
      <c r="F165" s="200" t="s">
        <v>317</v>
      </c>
      <c r="G165" s="187"/>
      <c r="H165" s="187"/>
      <c r="I165" s="190"/>
      <c r="J165" s="201">
        <f>BK165</f>
        <v>0</v>
      </c>
      <c r="K165" s="187"/>
      <c r="L165" s="192"/>
      <c r="M165" s="193"/>
      <c r="N165" s="194"/>
      <c r="O165" s="194"/>
      <c r="P165" s="195">
        <f>SUM(P166:P176)</f>
        <v>0</v>
      </c>
      <c r="Q165" s="194"/>
      <c r="R165" s="195">
        <f>SUM(R166:R176)</f>
        <v>0.040000000000000001</v>
      </c>
      <c r="S165" s="194"/>
      <c r="T165" s="196">
        <f>SUM(T166:T176)</f>
        <v>0.14400000000000002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7" t="s">
        <v>82</v>
      </c>
      <c r="AT165" s="198" t="s">
        <v>71</v>
      </c>
      <c r="AU165" s="198" t="s">
        <v>80</v>
      </c>
      <c r="AY165" s="197" t="s">
        <v>158</v>
      </c>
      <c r="BK165" s="199">
        <f>SUM(BK166:BK176)</f>
        <v>0</v>
      </c>
    </row>
    <row r="166" s="2" customFormat="1" ht="16.5" customHeight="1">
      <c r="A166" s="36"/>
      <c r="B166" s="37"/>
      <c r="C166" s="202" t="s">
        <v>318</v>
      </c>
      <c r="D166" s="202" t="s">
        <v>161</v>
      </c>
      <c r="E166" s="203" t="s">
        <v>319</v>
      </c>
      <c r="F166" s="204" t="s">
        <v>320</v>
      </c>
      <c r="G166" s="205" t="s">
        <v>321</v>
      </c>
      <c r="H166" s="206">
        <v>4</v>
      </c>
      <c r="I166" s="207"/>
      <c r="J166" s="208">
        <f>ROUND(I166*H166,2)</f>
        <v>0</v>
      </c>
      <c r="K166" s="204" t="s">
        <v>19</v>
      </c>
      <c r="L166" s="42"/>
      <c r="M166" s="209" t="s">
        <v>19</v>
      </c>
      <c r="N166" s="210" t="s">
        <v>43</v>
      </c>
      <c r="O166" s="82"/>
      <c r="P166" s="211">
        <f>O166*H166</f>
        <v>0</v>
      </c>
      <c r="Q166" s="211">
        <v>0.01</v>
      </c>
      <c r="R166" s="211">
        <f>Q166*H166</f>
        <v>0.040000000000000001</v>
      </c>
      <c r="S166" s="211">
        <v>0</v>
      </c>
      <c r="T166" s="21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259</v>
      </c>
      <c r="AT166" s="213" t="s">
        <v>161</v>
      </c>
      <c r="AU166" s="213" t="s">
        <v>82</v>
      </c>
      <c r="AY166" s="15" t="s">
        <v>158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80</v>
      </c>
      <c r="BK166" s="214">
        <f>ROUND(I166*H166,2)</f>
        <v>0</v>
      </c>
      <c r="BL166" s="15" t="s">
        <v>259</v>
      </c>
      <c r="BM166" s="213" t="s">
        <v>322</v>
      </c>
    </row>
    <row r="167" s="2" customFormat="1">
      <c r="A167" s="36"/>
      <c r="B167" s="37"/>
      <c r="C167" s="38"/>
      <c r="D167" s="215" t="s">
        <v>168</v>
      </c>
      <c r="E167" s="38"/>
      <c r="F167" s="216" t="s">
        <v>320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168</v>
      </c>
      <c r="AU167" s="15" t="s">
        <v>82</v>
      </c>
    </row>
    <row r="168" s="2" customFormat="1" ht="16.5" customHeight="1">
      <c r="A168" s="36"/>
      <c r="B168" s="37"/>
      <c r="C168" s="202" t="s">
        <v>323</v>
      </c>
      <c r="D168" s="202" t="s">
        <v>161</v>
      </c>
      <c r="E168" s="203" t="s">
        <v>324</v>
      </c>
      <c r="F168" s="204" t="s">
        <v>325</v>
      </c>
      <c r="G168" s="205" t="s">
        <v>308</v>
      </c>
      <c r="H168" s="206">
        <v>6</v>
      </c>
      <c r="I168" s="207"/>
      <c r="J168" s="208">
        <f>ROUND(I168*H168,2)</f>
        <v>0</v>
      </c>
      <c r="K168" s="204" t="s">
        <v>165</v>
      </c>
      <c r="L168" s="42"/>
      <c r="M168" s="209" t="s">
        <v>19</v>
      </c>
      <c r="N168" s="210" t="s">
        <v>43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0.024</v>
      </c>
      <c r="T168" s="212">
        <f>S168*H168</f>
        <v>0.14400000000000002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259</v>
      </c>
      <c r="AT168" s="213" t="s">
        <v>161</v>
      </c>
      <c r="AU168" s="213" t="s">
        <v>82</v>
      </c>
      <c r="AY168" s="15" t="s">
        <v>158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80</v>
      </c>
      <c r="BK168" s="214">
        <f>ROUND(I168*H168,2)</f>
        <v>0</v>
      </c>
      <c r="BL168" s="15" t="s">
        <v>259</v>
      </c>
      <c r="BM168" s="213" t="s">
        <v>326</v>
      </c>
    </row>
    <row r="169" s="2" customFormat="1">
      <c r="A169" s="36"/>
      <c r="B169" s="37"/>
      <c r="C169" s="38"/>
      <c r="D169" s="215" t="s">
        <v>168</v>
      </c>
      <c r="E169" s="38"/>
      <c r="F169" s="216" t="s">
        <v>327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168</v>
      </c>
      <c r="AU169" s="15" t="s">
        <v>82</v>
      </c>
    </row>
    <row r="170" s="2" customFormat="1">
      <c r="A170" s="36"/>
      <c r="B170" s="37"/>
      <c r="C170" s="38"/>
      <c r="D170" s="220" t="s">
        <v>170</v>
      </c>
      <c r="E170" s="38"/>
      <c r="F170" s="221" t="s">
        <v>328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170</v>
      </c>
      <c r="AU170" s="15" t="s">
        <v>82</v>
      </c>
    </row>
    <row r="171" s="2" customFormat="1" ht="16.5" customHeight="1">
      <c r="A171" s="36"/>
      <c r="B171" s="37"/>
      <c r="C171" s="202" t="s">
        <v>329</v>
      </c>
      <c r="D171" s="202" t="s">
        <v>161</v>
      </c>
      <c r="E171" s="203" t="s">
        <v>330</v>
      </c>
      <c r="F171" s="204" t="s">
        <v>331</v>
      </c>
      <c r="G171" s="205" t="s">
        <v>220</v>
      </c>
      <c r="H171" s="206">
        <v>0.040000000000000001</v>
      </c>
      <c r="I171" s="207"/>
      <c r="J171" s="208">
        <f>ROUND(I171*H171,2)</f>
        <v>0</v>
      </c>
      <c r="K171" s="204" t="s">
        <v>165</v>
      </c>
      <c r="L171" s="42"/>
      <c r="M171" s="209" t="s">
        <v>19</v>
      </c>
      <c r="N171" s="210" t="s">
        <v>43</v>
      </c>
      <c r="O171" s="82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259</v>
      </c>
      <c r="AT171" s="213" t="s">
        <v>161</v>
      </c>
      <c r="AU171" s="213" t="s">
        <v>82</v>
      </c>
      <c r="AY171" s="15" t="s">
        <v>158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259</v>
      </c>
      <c r="BM171" s="213" t="s">
        <v>332</v>
      </c>
    </row>
    <row r="172" s="2" customFormat="1">
      <c r="A172" s="36"/>
      <c r="B172" s="37"/>
      <c r="C172" s="38"/>
      <c r="D172" s="215" t="s">
        <v>168</v>
      </c>
      <c r="E172" s="38"/>
      <c r="F172" s="216" t="s">
        <v>333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168</v>
      </c>
      <c r="AU172" s="15" t="s">
        <v>82</v>
      </c>
    </row>
    <row r="173" s="2" customFormat="1">
      <c r="A173" s="36"/>
      <c r="B173" s="37"/>
      <c r="C173" s="38"/>
      <c r="D173" s="220" t="s">
        <v>170</v>
      </c>
      <c r="E173" s="38"/>
      <c r="F173" s="221" t="s">
        <v>334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170</v>
      </c>
      <c r="AU173" s="15" t="s">
        <v>82</v>
      </c>
    </row>
    <row r="174" s="2" customFormat="1" ht="16.5" customHeight="1">
      <c r="A174" s="36"/>
      <c r="B174" s="37"/>
      <c r="C174" s="202" t="s">
        <v>335</v>
      </c>
      <c r="D174" s="202" t="s">
        <v>161</v>
      </c>
      <c r="E174" s="203" t="s">
        <v>336</v>
      </c>
      <c r="F174" s="204" t="s">
        <v>337</v>
      </c>
      <c r="G174" s="205" t="s">
        <v>220</v>
      </c>
      <c r="H174" s="206">
        <v>0.040000000000000001</v>
      </c>
      <c r="I174" s="207"/>
      <c r="J174" s="208">
        <f>ROUND(I174*H174,2)</f>
        <v>0</v>
      </c>
      <c r="K174" s="204" t="s">
        <v>165</v>
      </c>
      <c r="L174" s="42"/>
      <c r="M174" s="209" t="s">
        <v>19</v>
      </c>
      <c r="N174" s="210" t="s">
        <v>43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259</v>
      </c>
      <c r="AT174" s="213" t="s">
        <v>161</v>
      </c>
      <c r="AU174" s="213" t="s">
        <v>82</v>
      </c>
      <c r="AY174" s="15" t="s">
        <v>158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80</v>
      </c>
      <c r="BK174" s="214">
        <f>ROUND(I174*H174,2)</f>
        <v>0</v>
      </c>
      <c r="BL174" s="15" t="s">
        <v>259</v>
      </c>
      <c r="BM174" s="213" t="s">
        <v>338</v>
      </c>
    </row>
    <row r="175" s="2" customFormat="1">
      <c r="A175" s="36"/>
      <c r="B175" s="37"/>
      <c r="C175" s="38"/>
      <c r="D175" s="215" t="s">
        <v>168</v>
      </c>
      <c r="E175" s="38"/>
      <c r="F175" s="216" t="s">
        <v>339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168</v>
      </c>
      <c r="AU175" s="15" t="s">
        <v>82</v>
      </c>
    </row>
    <row r="176" s="2" customFormat="1">
      <c r="A176" s="36"/>
      <c r="B176" s="37"/>
      <c r="C176" s="38"/>
      <c r="D176" s="220" t="s">
        <v>170</v>
      </c>
      <c r="E176" s="38"/>
      <c r="F176" s="221" t="s">
        <v>340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170</v>
      </c>
      <c r="AU176" s="15" t="s">
        <v>82</v>
      </c>
    </row>
    <row r="177" s="12" customFormat="1" ht="22.8" customHeight="1">
      <c r="A177" s="12"/>
      <c r="B177" s="186"/>
      <c r="C177" s="187"/>
      <c r="D177" s="188" t="s">
        <v>71</v>
      </c>
      <c r="E177" s="200" t="s">
        <v>341</v>
      </c>
      <c r="F177" s="200" t="s">
        <v>342</v>
      </c>
      <c r="G177" s="187"/>
      <c r="H177" s="187"/>
      <c r="I177" s="190"/>
      <c r="J177" s="201">
        <f>BK177</f>
        <v>0</v>
      </c>
      <c r="K177" s="187"/>
      <c r="L177" s="192"/>
      <c r="M177" s="193"/>
      <c r="N177" s="194"/>
      <c r="O177" s="194"/>
      <c r="P177" s="195">
        <f>SUM(P178:P180)</f>
        <v>0</v>
      </c>
      <c r="Q177" s="194"/>
      <c r="R177" s="195">
        <f>SUM(R178:R180)</f>
        <v>0</v>
      </c>
      <c r="S177" s="194"/>
      <c r="T177" s="196">
        <f>SUM(T178:T180)</f>
        <v>0.074520000000000003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7" t="s">
        <v>82</v>
      </c>
      <c r="AT177" s="198" t="s">
        <v>71</v>
      </c>
      <c r="AU177" s="198" t="s">
        <v>80</v>
      </c>
      <c r="AY177" s="197" t="s">
        <v>158</v>
      </c>
      <c r="BK177" s="199">
        <f>SUM(BK178:BK180)</f>
        <v>0</v>
      </c>
    </row>
    <row r="178" s="2" customFormat="1" ht="16.5" customHeight="1">
      <c r="A178" s="36"/>
      <c r="B178" s="37"/>
      <c r="C178" s="202" t="s">
        <v>343</v>
      </c>
      <c r="D178" s="202" t="s">
        <v>161</v>
      </c>
      <c r="E178" s="203" t="s">
        <v>344</v>
      </c>
      <c r="F178" s="204" t="s">
        <v>345</v>
      </c>
      <c r="G178" s="205" t="s">
        <v>164</v>
      </c>
      <c r="H178" s="206">
        <v>24.84</v>
      </c>
      <c r="I178" s="207"/>
      <c r="J178" s="208">
        <f>ROUND(I178*H178,2)</f>
        <v>0</v>
      </c>
      <c r="K178" s="204" t="s">
        <v>165</v>
      </c>
      <c r="L178" s="42"/>
      <c r="M178" s="209" t="s">
        <v>19</v>
      </c>
      <c r="N178" s="210" t="s">
        <v>43</v>
      </c>
      <c r="O178" s="82"/>
      <c r="P178" s="211">
        <f>O178*H178</f>
        <v>0</v>
      </c>
      <c r="Q178" s="211">
        <v>0</v>
      </c>
      <c r="R178" s="211">
        <f>Q178*H178</f>
        <v>0</v>
      </c>
      <c r="S178" s="211">
        <v>0.0030000000000000001</v>
      </c>
      <c r="T178" s="212">
        <f>S178*H178</f>
        <v>0.074520000000000003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259</v>
      </c>
      <c r="AT178" s="213" t="s">
        <v>161</v>
      </c>
      <c r="AU178" s="213" t="s">
        <v>82</v>
      </c>
      <c r="AY178" s="15" t="s">
        <v>158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80</v>
      </c>
      <c r="BK178" s="214">
        <f>ROUND(I178*H178,2)</f>
        <v>0</v>
      </c>
      <c r="BL178" s="15" t="s">
        <v>259</v>
      </c>
      <c r="BM178" s="213" t="s">
        <v>346</v>
      </c>
    </row>
    <row r="179" s="2" customFormat="1">
      <c r="A179" s="36"/>
      <c r="B179" s="37"/>
      <c r="C179" s="38"/>
      <c r="D179" s="215" t="s">
        <v>168</v>
      </c>
      <c r="E179" s="38"/>
      <c r="F179" s="216" t="s">
        <v>347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168</v>
      </c>
      <c r="AU179" s="15" t="s">
        <v>82</v>
      </c>
    </row>
    <row r="180" s="2" customFormat="1">
      <c r="A180" s="36"/>
      <c r="B180" s="37"/>
      <c r="C180" s="38"/>
      <c r="D180" s="220" t="s">
        <v>170</v>
      </c>
      <c r="E180" s="38"/>
      <c r="F180" s="221" t="s">
        <v>348</v>
      </c>
      <c r="G180" s="38"/>
      <c r="H180" s="38"/>
      <c r="I180" s="217"/>
      <c r="J180" s="38"/>
      <c r="K180" s="38"/>
      <c r="L180" s="42"/>
      <c r="M180" s="222"/>
      <c r="N180" s="223"/>
      <c r="O180" s="224"/>
      <c r="P180" s="224"/>
      <c r="Q180" s="224"/>
      <c r="R180" s="224"/>
      <c r="S180" s="224"/>
      <c r="T180" s="225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170</v>
      </c>
      <c r="AU180" s="15" t="s">
        <v>82</v>
      </c>
    </row>
    <row r="181" s="2" customFormat="1" ht="6.96" customHeight="1">
      <c r="A181" s="36"/>
      <c r="B181" s="57"/>
      <c r="C181" s="58"/>
      <c r="D181" s="58"/>
      <c r="E181" s="58"/>
      <c r="F181" s="58"/>
      <c r="G181" s="58"/>
      <c r="H181" s="58"/>
      <c r="I181" s="58"/>
      <c r="J181" s="58"/>
      <c r="K181" s="58"/>
      <c r="L181" s="42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sheetProtection sheet="1" autoFilter="0" formatColumns="0" formatRows="0" objects="1" scenarios="1" spinCount="100000" saltValue="Dg/1z7IoTtkCH/F2Rza9wg55upiaC4w2pqa3M0y8OcE1IkGfZ+8iXw86oH+a+xlb0Q5gtG40HG9Zjt2tvsuG8A==" hashValue="uxrq6eNyJ5xjWo+AQLvQYxDwV+BGf1DZgIOgEg/PtftTEeWyDsZ2yKBXNCBpoDj5OJ+CEvZUSdS3nPxToM7eeQ==" algorithmName="SHA-512" password="CC35"/>
  <autoFilter ref="C86:K18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962031132"/>
    <hyperlink ref="F95" r:id="rId2" display="https://podminky.urs.cz/item/CS_URS_2021_02/962042320"/>
    <hyperlink ref="F98" r:id="rId3" display="https://podminky.urs.cz/item/CS_URS_2021_02/965045111"/>
    <hyperlink ref="F101" r:id="rId4" display="https://podminky.urs.cz/item/CS_URS_2021_02/965045113"/>
    <hyperlink ref="F104" r:id="rId5" display="https://podminky.urs.cz/item/CS_URS_2021_02/965081212"/>
    <hyperlink ref="F107" r:id="rId6" display="https://podminky.urs.cz/item/CS_URS_2021_02/965081213"/>
    <hyperlink ref="F110" r:id="rId7" display="https://podminky.urs.cz/item/CS_URS_2021_02/968072455"/>
    <hyperlink ref="F114" r:id="rId8" display="https://podminky.urs.cz/item/CS_URS_2021_02/978059541"/>
    <hyperlink ref="F118" r:id="rId9" display="https://podminky.urs.cz/item/CS_URS_2021_02/997013212"/>
    <hyperlink ref="F121" r:id="rId10" display="https://podminky.urs.cz/item/CS_URS_2021_02/997013501"/>
    <hyperlink ref="F124" r:id="rId11" display="https://podminky.urs.cz/item/CS_URS_2021_02/997013509"/>
    <hyperlink ref="F127" r:id="rId12" display="https://podminky.urs.cz/item/CS_URS_2021_02/997013601"/>
    <hyperlink ref="F130" r:id="rId13" display="https://podminky.urs.cz/item/CS_URS_2021_02/997013603"/>
    <hyperlink ref="F133" r:id="rId14" display="https://podminky.urs.cz/item/CS_URS_2021_02/997013607"/>
    <hyperlink ref="F136" r:id="rId15" display="https://podminky.urs.cz/item/CS_URS_2021_02/997013631"/>
    <hyperlink ref="F139" r:id="rId16" display="https://podminky.urs.cz/item/CS_URS_2021_02/997013811"/>
    <hyperlink ref="F142" r:id="rId17" display="https://podminky.urs.cz/item/CS_URS_2021_02/997013813"/>
    <hyperlink ref="F147" r:id="rId18" display="https://podminky.urs.cz/item/CS_URS_2021_02/725110811"/>
    <hyperlink ref="F150" r:id="rId19" display="https://podminky.urs.cz/item/CS_URS_2021_02/725210821"/>
    <hyperlink ref="F153" r:id="rId20" display="https://podminky.urs.cz/item/CS_URS_2021_02/725330840"/>
    <hyperlink ref="F156" r:id="rId21" display="https://podminky.urs.cz/item/CS_URS_2021_02/725820801"/>
    <hyperlink ref="F159" r:id="rId22" display="https://podminky.urs.cz/item/CS_URS_2021_02/725820802"/>
    <hyperlink ref="F162" r:id="rId23" display="https://podminky.urs.cz/item/CS_URS_2021_02/725850800"/>
    <hyperlink ref="F170" r:id="rId24" display="https://podminky.urs.cz/item/CS_URS_2021_02/766691914"/>
    <hyperlink ref="F173" r:id="rId25" display="https://podminky.urs.cz/item/CS_URS_2021_02/998766102"/>
    <hyperlink ref="F176" r:id="rId26" display="https://podminky.urs.cz/item/CS_URS_2021_02/998766181"/>
    <hyperlink ref="F180" r:id="rId27" display="https://podminky.urs.cz/item/CS_URS_2021_02/7762018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349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ROUND(J87,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ROUND((SUM(BE87:BE180)),  2)</f>
        <v>0</v>
      </c>
      <c r="G33" s="36"/>
      <c r="H33" s="36"/>
      <c r="I33" s="146">
        <v>0.20999999999999999</v>
      </c>
      <c r="J33" s="145">
        <f>ROUND(((SUM(BE87:BE180))*I33),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ROUND((SUM(BF87:BF180)),  2)</f>
        <v>0</v>
      </c>
      <c r="G34" s="36"/>
      <c r="H34" s="36"/>
      <c r="I34" s="146">
        <v>0.14999999999999999</v>
      </c>
      <c r="J34" s="145">
        <f>ROUND(((SUM(BF87:BF180))*I34),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ROUND((SUM(BG87:BG180)),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ROUND((SUM(BH87:BH180)),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ROUND((SUM(BI87:BI180)),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2021-062-02 - Bourací práce - objekt B část 2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J87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135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136</v>
      </c>
      <c r="E61" s="172"/>
      <c r="F61" s="172"/>
      <c r="G61" s="172"/>
      <c r="H61" s="172"/>
      <c r="I61" s="172"/>
      <c r="J61" s="173">
        <f>J89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137</v>
      </c>
      <c r="E62" s="172"/>
      <c r="F62" s="172"/>
      <c r="G62" s="172"/>
      <c r="H62" s="172"/>
      <c r="I62" s="172"/>
      <c r="J62" s="173">
        <f>J111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138</v>
      </c>
      <c r="E63" s="172"/>
      <c r="F63" s="172"/>
      <c r="G63" s="172"/>
      <c r="H63" s="172"/>
      <c r="I63" s="172"/>
      <c r="J63" s="173">
        <f>J115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139</v>
      </c>
      <c r="E64" s="166"/>
      <c r="F64" s="166"/>
      <c r="G64" s="166"/>
      <c r="H64" s="166"/>
      <c r="I64" s="166"/>
      <c r="J64" s="167">
        <f>J143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9"/>
      <c r="C65" s="170"/>
      <c r="D65" s="171" t="s">
        <v>140</v>
      </c>
      <c r="E65" s="172"/>
      <c r="F65" s="172"/>
      <c r="G65" s="172"/>
      <c r="H65" s="172"/>
      <c r="I65" s="172"/>
      <c r="J65" s="173">
        <f>J144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141</v>
      </c>
      <c r="E66" s="172"/>
      <c r="F66" s="172"/>
      <c r="G66" s="172"/>
      <c r="H66" s="172"/>
      <c r="I66" s="172"/>
      <c r="J66" s="173">
        <f>J165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142</v>
      </c>
      <c r="E67" s="172"/>
      <c r="F67" s="172"/>
      <c r="G67" s="172"/>
      <c r="H67" s="172"/>
      <c r="I67" s="172"/>
      <c r="J67" s="173">
        <f>J177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143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58" t="str">
        <f>E7</f>
        <v>Oprava sociálního zařízení pro děti</v>
      </c>
      <c r="F77" s="30"/>
      <c r="G77" s="30"/>
      <c r="H77" s="30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128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E9</f>
        <v>2021-062-02 - Bourací práce - objekt B část 2</v>
      </c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F12</f>
        <v>MŠ MJR.Nováka 30, Ostrava- Hrabůvka</v>
      </c>
      <c r="G81" s="38"/>
      <c r="H81" s="38"/>
      <c r="I81" s="30" t="s">
        <v>23</v>
      </c>
      <c r="J81" s="70" t="str">
        <f>IF(J12="","",J12)</f>
        <v>19. 8. 2021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40.05" customHeight="1">
      <c r="A83" s="36"/>
      <c r="B83" s="37"/>
      <c r="C83" s="30" t="s">
        <v>25</v>
      </c>
      <c r="D83" s="38"/>
      <c r="E83" s="38"/>
      <c r="F83" s="25" t="str">
        <f>E15</f>
        <v>Město Ostrava, Prokešovo nám.1803/8, Ostrava</v>
      </c>
      <c r="G83" s="38"/>
      <c r="H83" s="38"/>
      <c r="I83" s="30" t="s">
        <v>31</v>
      </c>
      <c r="J83" s="34" t="str">
        <f>E21</f>
        <v>ČOS exim s.r.o. Alešova 26, České Budějovice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29</v>
      </c>
      <c r="D84" s="38"/>
      <c r="E84" s="38"/>
      <c r="F84" s="25" t="str">
        <f>IF(E18="","",E18)</f>
        <v>Vyplň údaj</v>
      </c>
      <c r="G84" s="38"/>
      <c r="H84" s="38"/>
      <c r="I84" s="30" t="s">
        <v>34</v>
      </c>
      <c r="J84" s="34" t="str">
        <f>E24</f>
        <v>Ing.Dana Mlejnková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75"/>
      <c r="B86" s="176"/>
      <c r="C86" s="177" t="s">
        <v>144</v>
      </c>
      <c r="D86" s="178" t="s">
        <v>57</v>
      </c>
      <c r="E86" s="178" t="s">
        <v>53</v>
      </c>
      <c r="F86" s="178" t="s">
        <v>54</v>
      </c>
      <c r="G86" s="178" t="s">
        <v>145</v>
      </c>
      <c r="H86" s="178" t="s">
        <v>146</v>
      </c>
      <c r="I86" s="178" t="s">
        <v>147</v>
      </c>
      <c r="J86" s="178" t="s">
        <v>133</v>
      </c>
      <c r="K86" s="179" t="s">
        <v>148</v>
      </c>
      <c r="L86" s="180"/>
      <c r="M86" s="90" t="s">
        <v>19</v>
      </c>
      <c r="N86" s="91" t="s">
        <v>42</v>
      </c>
      <c r="O86" s="91" t="s">
        <v>149</v>
      </c>
      <c r="P86" s="91" t="s">
        <v>150</v>
      </c>
      <c r="Q86" s="91" t="s">
        <v>151</v>
      </c>
      <c r="R86" s="91" t="s">
        <v>152</v>
      </c>
      <c r="S86" s="91" t="s">
        <v>153</v>
      </c>
      <c r="T86" s="92" t="s">
        <v>154</v>
      </c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36"/>
      <c r="B87" s="37"/>
      <c r="C87" s="97" t="s">
        <v>155</v>
      </c>
      <c r="D87" s="38"/>
      <c r="E87" s="38"/>
      <c r="F87" s="38"/>
      <c r="G87" s="38"/>
      <c r="H87" s="38"/>
      <c r="I87" s="38"/>
      <c r="J87" s="181">
        <f>BK87</f>
        <v>0</v>
      </c>
      <c r="K87" s="38"/>
      <c r="L87" s="42"/>
      <c r="M87" s="93"/>
      <c r="N87" s="182"/>
      <c r="O87" s="94"/>
      <c r="P87" s="183">
        <f>P88+P143</f>
        <v>0</v>
      </c>
      <c r="Q87" s="94"/>
      <c r="R87" s="183">
        <f>R88+R143</f>
        <v>0.040000000000000001</v>
      </c>
      <c r="S87" s="94"/>
      <c r="T87" s="184">
        <f>T88+T143</f>
        <v>8.913181999999999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71</v>
      </c>
      <c r="AU87" s="15" t="s">
        <v>134</v>
      </c>
      <c r="BK87" s="185">
        <f>BK88+BK143</f>
        <v>0</v>
      </c>
    </row>
    <row r="88" s="12" customFormat="1" ht="25.92" customHeight="1">
      <c r="A88" s="12"/>
      <c r="B88" s="186"/>
      <c r="C88" s="187"/>
      <c r="D88" s="188" t="s">
        <v>71</v>
      </c>
      <c r="E88" s="189" t="s">
        <v>156</v>
      </c>
      <c r="F88" s="189" t="s">
        <v>157</v>
      </c>
      <c r="G88" s="187"/>
      <c r="H88" s="187"/>
      <c r="I88" s="190"/>
      <c r="J88" s="191">
        <f>BK88</f>
        <v>0</v>
      </c>
      <c r="K88" s="187"/>
      <c r="L88" s="192"/>
      <c r="M88" s="193"/>
      <c r="N88" s="194"/>
      <c r="O88" s="194"/>
      <c r="P88" s="195">
        <f>P89+P111+P115</f>
        <v>0</v>
      </c>
      <c r="Q88" s="194"/>
      <c r="R88" s="195">
        <f>R89+R111+R115</f>
        <v>0</v>
      </c>
      <c r="S88" s="194"/>
      <c r="T88" s="196">
        <f>T89+T111+T115</f>
        <v>8.3892019999999992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80</v>
      </c>
      <c r="AT88" s="198" t="s">
        <v>71</v>
      </c>
      <c r="AU88" s="198" t="s">
        <v>72</v>
      </c>
      <c r="AY88" s="197" t="s">
        <v>158</v>
      </c>
      <c r="BK88" s="199">
        <f>BK89+BK111+BK115</f>
        <v>0</v>
      </c>
    </row>
    <row r="89" s="12" customFormat="1" ht="22.8" customHeight="1">
      <c r="A89" s="12"/>
      <c r="B89" s="186"/>
      <c r="C89" s="187"/>
      <c r="D89" s="188" t="s">
        <v>71</v>
      </c>
      <c r="E89" s="200" t="s">
        <v>159</v>
      </c>
      <c r="F89" s="200" t="s">
        <v>160</v>
      </c>
      <c r="G89" s="187"/>
      <c r="H89" s="187"/>
      <c r="I89" s="190"/>
      <c r="J89" s="201">
        <f>BK89</f>
        <v>0</v>
      </c>
      <c r="K89" s="187"/>
      <c r="L89" s="192"/>
      <c r="M89" s="193"/>
      <c r="N89" s="194"/>
      <c r="O89" s="194"/>
      <c r="P89" s="195">
        <f>SUM(P90:P110)</f>
        <v>0</v>
      </c>
      <c r="Q89" s="194"/>
      <c r="R89" s="195">
        <f>SUM(R90:R110)</f>
        <v>0</v>
      </c>
      <c r="S89" s="194"/>
      <c r="T89" s="196">
        <f>SUM(T90:T110)</f>
        <v>4.7010179999999995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80</v>
      </c>
      <c r="AT89" s="198" t="s">
        <v>71</v>
      </c>
      <c r="AU89" s="198" t="s">
        <v>80</v>
      </c>
      <c r="AY89" s="197" t="s">
        <v>158</v>
      </c>
      <c r="BK89" s="199">
        <f>SUM(BK90:BK110)</f>
        <v>0</v>
      </c>
    </row>
    <row r="90" s="2" customFormat="1" ht="16.5" customHeight="1">
      <c r="A90" s="36"/>
      <c r="B90" s="37"/>
      <c r="C90" s="202" t="s">
        <v>80</v>
      </c>
      <c r="D90" s="202" t="s">
        <v>161</v>
      </c>
      <c r="E90" s="203" t="s">
        <v>162</v>
      </c>
      <c r="F90" s="204" t="s">
        <v>163</v>
      </c>
      <c r="G90" s="205" t="s">
        <v>164</v>
      </c>
      <c r="H90" s="206">
        <v>10.324</v>
      </c>
      <c r="I90" s="207"/>
      <c r="J90" s="208">
        <f>ROUND(I90*H90,2)</f>
        <v>0</v>
      </c>
      <c r="K90" s="204" t="s">
        <v>165</v>
      </c>
      <c r="L90" s="42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0.13100000000000001</v>
      </c>
      <c r="T90" s="212">
        <f>S90*H90</f>
        <v>1.352444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166</v>
      </c>
      <c r="AT90" s="213" t="s">
        <v>161</v>
      </c>
      <c r="AU90" s="213" t="s">
        <v>82</v>
      </c>
      <c r="AY90" s="15" t="s">
        <v>158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166</v>
      </c>
      <c r="BM90" s="213" t="s">
        <v>350</v>
      </c>
    </row>
    <row r="91" s="2" customFormat="1">
      <c r="A91" s="36"/>
      <c r="B91" s="37"/>
      <c r="C91" s="38"/>
      <c r="D91" s="215" t="s">
        <v>168</v>
      </c>
      <c r="E91" s="38"/>
      <c r="F91" s="216" t="s">
        <v>169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168</v>
      </c>
      <c r="AU91" s="15" t="s">
        <v>82</v>
      </c>
    </row>
    <row r="92" s="2" customFormat="1">
      <c r="A92" s="36"/>
      <c r="B92" s="37"/>
      <c r="C92" s="38"/>
      <c r="D92" s="220" t="s">
        <v>170</v>
      </c>
      <c r="E92" s="38"/>
      <c r="F92" s="221" t="s">
        <v>171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170</v>
      </c>
      <c r="AU92" s="15" t="s">
        <v>82</v>
      </c>
    </row>
    <row r="93" s="2" customFormat="1" ht="16.5" customHeight="1">
      <c r="A93" s="36"/>
      <c r="B93" s="37"/>
      <c r="C93" s="202" t="s">
        <v>82</v>
      </c>
      <c r="D93" s="202" t="s">
        <v>161</v>
      </c>
      <c r="E93" s="203" t="s">
        <v>172</v>
      </c>
      <c r="F93" s="204" t="s">
        <v>173</v>
      </c>
      <c r="G93" s="205" t="s">
        <v>174</v>
      </c>
      <c r="H93" s="206">
        <v>0.029999999999999999</v>
      </c>
      <c r="I93" s="207"/>
      <c r="J93" s="208">
        <f>ROUND(I93*H93,2)</f>
        <v>0</v>
      </c>
      <c r="K93" s="204" t="s">
        <v>165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2.2000000000000002</v>
      </c>
      <c r="T93" s="212">
        <f>S93*H93</f>
        <v>0.066000000000000003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166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166</v>
      </c>
      <c r="BM93" s="213" t="s">
        <v>351</v>
      </c>
    </row>
    <row r="94" s="2" customFormat="1">
      <c r="A94" s="36"/>
      <c r="B94" s="37"/>
      <c r="C94" s="38"/>
      <c r="D94" s="215" t="s">
        <v>168</v>
      </c>
      <c r="E94" s="38"/>
      <c r="F94" s="216" t="s">
        <v>176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2" customFormat="1">
      <c r="A95" s="36"/>
      <c r="B95" s="37"/>
      <c r="C95" s="38"/>
      <c r="D95" s="220" t="s">
        <v>170</v>
      </c>
      <c r="E95" s="38"/>
      <c r="F95" s="221" t="s">
        <v>177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170</v>
      </c>
      <c r="AU95" s="15" t="s">
        <v>82</v>
      </c>
    </row>
    <row r="96" s="2" customFormat="1" ht="16.5" customHeight="1">
      <c r="A96" s="36"/>
      <c r="B96" s="37"/>
      <c r="C96" s="202" t="s">
        <v>178</v>
      </c>
      <c r="D96" s="202" t="s">
        <v>161</v>
      </c>
      <c r="E96" s="203" t="s">
        <v>179</v>
      </c>
      <c r="F96" s="204" t="s">
        <v>180</v>
      </c>
      <c r="G96" s="205" t="s">
        <v>164</v>
      </c>
      <c r="H96" s="206">
        <v>2.3700000000000001</v>
      </c>
      <c r="I96" s="207"/>
      <c r="J96" s="208">
        <f>ROUND(I96*H96,2)</f>
        <v>0</v>
      </c>
      <c r="K96" s="204" t="s">
        <v>165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0.089999999999999997</v>
      </c>
      <c r="T96" s="212">
        <f>S96*H96</f>
        <v>0.21329999999999999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166</v>
      </c>
      <c r="AT96" s="213" t="s">
        <v>161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352</v>
      </c>
    </row>
    <row r="97" s="2" customFormat="1">
      <c r="A97" s="36"/>
      <c r="B97" s="37"/>
      <c r="C97" s="38"/>
      <c r="D97" s="215" t="s">
        <v>168</v>
      </c>
      <c r="E97" s="38"/>
      <c r="F97" s="216" t="s">
        <v>182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>
      <c r="A98" s="36"/>
      <c r="B98" s="37"/>
      <c r="C98" s="38"/>
      <c r="D98" s="220" t="s">
        <v>170</v>
      </c>
      <c r="E98" s="38"/>
      <c r="F98" s="221" t="s">
        <v>183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170</v>
      </c>
      <c r="AU98" s="15" t="s">
        <v>82</v>
      </c>
    </row>
    <row r="99" s="2" customFormat="1" ht="16.5" customHeight="1">
      <c r="A99" s="36"/>
      <c r="B99" s="37"/>
      <c r="C99" s="202" t="s">
        <v>166</v>
      </c>
      <c r="D99" s="202" t="s">
        <v>161</v>
      </c>
      <c r="E99" s="203" t="s">
        <v>184</v>
      </c>
      <c r="F99" s="204" t="s">
        <v>185</v>
      </c>
      <c r="G99" s="205" t="s">
        <v>164</v>
      </c>
      <c r="H99" s="206">
        <v>18.859999999999999</v>
      </c>
      <c r="I99" s="207"/>
      <c r="J99" s="208">
        <f>ROUND(I99*H99,2)</f>
        <v>0</v>
      </c>
      <c r="K99" s="204" t="s">
        <v>165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0.089999999999999997</v>
      </c>
      <c r="T99" s="212">
        <f>S99*H99</f>
        <v>1.6973999999999998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166</v>
      </c>
      <c r="AT99" s="213" t="s">
        <v>161</v>
      </c>
      <c r="AU99" s="213" t="s">
        <v>82</v>
      </c>
      <c r="AY99" s="15" t="s">
        <v>158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166</v>
      </c>
      <c r="BM99" s="213" t="s">
        <v>353</v>
      </c>
    </row>
    <row r="100" s="2" customFormat="1">
      <c r="A100" s="36"/>
      <c r="B100" s="37"/>
      <c r="C100" s="38"/>
      <c r="D100" s="215" t="s">
        <v>168</v>
      </c>
      <c r="E100" s="38"/>
      <c r="F100" s="216" t="s">
        <v>187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168</v>
      </c>
      <c r="AU100" s="15" t="s">
        <v>82</v>
      </c>
    </row>
    <row r="101" s="2" customFormat="1">
      <c r="A101" s="36"/>
      <c r="B101" s="37"/>
      <c r="C101" s="38"/>
      <c r="D101" s="220" t="s">
        <v>170</v>
      </c>
      <c r="E101" s="38"/>
      <c r="F101" s="221" t="s">
        <v>188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170</v>
      </c>
      <c r="AU101" s="15" t="s">
        <v>82</v>
      </c>
    </row>
    <row r="102" s="2" customFormat="1" ht="16.5" customHeight="1">
      <c r="A102" s="36"/>
      <c r="B102" s="37"/>
      <c r="C102" s="202" t="s">
        <v>189</v>
      </c>
      <c r="D102" s="202" t="s">
        <v>161</v>
      </c>
      <c r="E102" s="203" t="s">
        <v>190</v>
      </c>
      <c r="F102" s="204" t="s">
        <v>191</v>
      </c>
      <c r="G102" s="205" t="s">
        <v>164</v>
      </c>
      <c r="H102" s="206">
        <v>2.3700000000000001</v>
      </c>
      <c r="I102" s="207"/>
      <c r="J102" s="208">
        <f>ROUND(I102*H102,2)</f>
        <v>0</v>
      </c>
      <c r="K102" s="204" t="s">
        <v>165</v>
      </c>
      <c r="L102" s="42"/>
      <c r="M102" s="209" t="s">
        <v>19</v>
      </c>
      <c r="N102" s="210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0.035000000000000003</v>
      </c>
      <c r="T102" s="212">
        <f>S102*H102</f>
        <v>0.08295000000000001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166</v>
      </c>
      <c r="AT102" s="213" t="s">
        <v>161</v>
      </c>
      <c r="AU102" s="213" t="s">
        <v>82</v>
      </c>
      <c r="AY102" s="15" t="s">
        <v>158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166</v>
      </c>
      <c r="BM102" s="213" t="s">
        <v>354</v>
      </c>
    </row>
    <row r="103" s="2" customFormat="1">
      <c r="A103" s="36"/>
      <c r="B103" s="37"/>
      <c r="C103" s="38"/>
      <c r="D103" s="215" t="s">
        <v>168</v>
      </c>
      <c r="E103" s="38"/>
      <c r="F103" s="216" t="s">
        <v>193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168</v>
      </c>
      <c r="AU103" s="15" t="s">
        <v>82</v>
      </c>
    </row>
    <row r="104" s="2" customFormat="1">
      <c r="A104" s="36"/>
      <c r="B104" s="37"/>
      <c r="C104" s="38"/>
      <c r="D104" s="220" t="s">
        <v>170</v>
      </c>
      <c r="E104" s="38"/>
      <c r="F104" s="221" t="s">
        <v>194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170</v>
      </c>
      <c r="AU104" s="15" t="s">
        <v>82</v>
      </c>
    </row>
    <row r="105" s="2" customFormat="1" ht="16.5" customHeight="1">
      <c r="A105" s="36"/>
      <c r="B105" s="37"/>
      <c r="C105" s="202" t="s">
        <v>195</v>
      </c>
      <c r="D105" s="202" t="s">
        <v>161</v>
      </c>
      <c r="E105" s="203" t="s">
        <v>196</v>
      </c>
      <c r="F105" s="204" t="s">
        <v>197</v>
      </c>
      <c r="G105" s="205" t="s">
        <v>164</v>
      </c>
      <c r="H105" s="206">
        <v>18.859999999999999</v>
      </c>
      <c r="I105" s="207"/>
      <c r="J105" s="208">
        <f>ROUND(I105*H105,2)</f>
        <v>0</v>
      </c>
      <c r="K105" s="204" t="s">
        <v>165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0.035000000000000003</v>
      </c>
      <c r="T105" s="212">
        <f>S105*H105</f>
        <v>0.66010000000000002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166</v>
      </c>
      <c r="BM105" s="213" t="s">
        <v>355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199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>
      <c r="A107" s="36"/>
      <c r="B107" s="37"/>
      <c r="C107" s="38"/>
      <c r="D107" s="220" t="s">
        <v>170</v>
      </c>
      <c r="E107" s="38"/>
      <c r="F107" s="221" t="s">
        <v>200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170</v>
      </c>
      <c r="AU107" s="15" t="s">
        <v>82</v>
      </c>
    </row>
    <row r="108" s="2" customFormat="1" ht="16.5" customHeight="1">
      <c r="A108" s="36"/>
      <c r="B108" s="37"/>
      <c r="C108" s="202" t="s">
        <v>201</v>
      </c>
      <c r="D108" s="202" t="s">
        <v>161</v>
      </c>
      <c r="E108" s="203" t="s">
        <v>202</v>
      </c>
      <c r="F108" s="204" t="s">
        <v>203</v>
      </c>
      <c r="G108" s="205" t="s">
        <v>164</v>
      </c>
      <c r="H108" s="206">
        <v>8.2739999999999991</v>
      </c>
      <c r="I108" s="207"/>
      <c r="J108" s="208">
        <f>ROUND(I108*H108,2)</f>
        <v>0</v>
      </c>
      <c r="K108" s="204" t="s">
        <v>165</v>
      </c>
      <c r="L108" s="42"/>
      <c r="M108" s="209" t="s">
        <v>19</v>
      </c>
      <c r="N108" s="210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0.075999999999999998</v>
      </c>
      <c r="T108" s="212">
        <f>S108*H108</f>
        <v>0.62882399999999994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166</v>
      </c>
      <c r="AT108" s="213" t="s">
        <v>161</v>
      </c>
      <c r="AU108" s="213" t="s">
        <v>82</v>
      </c>
      <c r="AY108" s="15" t="s">
        <v>158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166</v>
      </c>
      <c r="BM108" s="213" t="s">
        <v>356</v>
      </c>
    </row>
    <row r="109" s="2" customFormat="1">
      <c r="A109" s="36"/>
      <c r="B109" s="37"/>
      <c r="C109" s="38"/>
      <c r="D109" s="215" t="s">
        <v>168</v>
      </c>
      <c r="E109" s="38"/>
      <c r="F109" s="216" t="s">
        <v>205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168</v>
      </c>
      <c r="AU109" s="15" t="s">
        <v>82</v>
      </c>
    </row>
    <row r="110" s="2" customFormat="1">
      <c r="A110" s="36"/>
      <c r="B110" s="37"/>
      <c r="C110" s="38"/>
      <c r="D110" s="220" t="s">
        <v>170</v>
      </c>
      <c r="E110" s="38"/>
      <c r="F110" s="221" t="s">
        <v>206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170</v>
      </c>
      <c r="AU110" s="15" t="s">
        <v>82</v>
      </c>
    </row>
    <row r="111" s="12" customFormat="1" ht="22.8" customHeight="1">
      <c r="A111" s="12"/>
      <c r="B111" s="186"/>
      <c r="C111" s="187"/>
      <c r="D111" s="188" t="s">
        <v>71</v>
      </c>
      <c r="E111" s="200" t="s">
        <v>207</v>
      </c>
      <c r="F111" s="200" t="s">
        <v>208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SUM(P112:P114)</f>
        <v>0</v>
      </c>
      <c r="Q111" s="194"/>
      <c r="R111" s="195">
        <f>SUM(R112:R114)</f>
        <v>0</v>
      </c>
      <c r="S111" s="194"/>
      <c r="T111" s="196">
        <f>SUM(T112:T114)</f>
        <v>3.6881840000000001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80</v>
      </c>
      <c r="AT111" s="198" t="s">
        <v>71</v>
      </c>
      <c r="AU111" s="198" t="s">
        <v>80</v>
      </c>
      <c r="AY111" s="197" t="s">
        <v>158</v>
      </c>
      <c r="BK111" s="199">
        <f>SUM(BK112:BK114)</f>
        <v>0</v>
      </c>
    </row>
    <row r="112" s="2" customFormat="1" ht="16.5" customHeight="1">
      <c r="A112" s="36"/>
      <c r="B112" s="37"/>
      <c r="C112" s="202" t="s">
        <v>209</v>
      </c>
      <c r="D112" s="202" t="s">
        <v>161</v>
      </c>
      <c r="E112" s="203" t="s">
        <v>210</v>
      </c>
      <c r="F112" s="204" t="s">
        <v>211</v>
      </c>
      <c r="G112" s="205" t="s">
        <v>164</v>
      </c>
      <c r="H112" s="206">
        <v>54.238</v>
      </c>
      <c r="I112" s="207"/>
      <c r="J112" s="208">
        <f>ROUND(I112*H112,2)</f>
        <v>0</v>
      </c>
      <c r="K112" s="204" t="s">
        <v>165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0.068000000000000005</v>
      </c>
      <c r="T112" s="212">
        <f>S112*H112</f>
        <v>3.6881840000000001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166</v>
      </c>
      <c r="AT112" s="213" t="s">
        <v>161</v>
      </c>
      <c r="AU112" s="213" t="s">
        <v>82</v>
      </c>
      <c r="AY112" s="15" t="s">
        <v>158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166</v>
      </c>
      <c r="BM112" s="213" t="s">
        <v>357</v>
      </c>
    </row>
    <row r="113" s="2" customFormat="1">
      <c r="A113" s="36"/>
      <c r="B113" s="37"/>
      <c r="C113" s="38"/>
      <c r="D113" s="215" t="s">
        <v>168</v>
      </c>
      <c r="E113" s="38"/>
      <c r="F113" s="216" t="s">
        <v>213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168</v>
      </c>
      <c r="AU113" s="15" t="s">
        <v>82</v>
      </c>
    </row>
    <row r="114" s="2" customFormat="1">
      <c r="A114" s="36"/>
      <c r="B114" s="37"/>
      <c r="C114" s="38"/>
      <c r="D114" s="220" t="s">
        <v>170</v>
      </c>
      <c r="E114" s="38"/>
      <c r="F114" s="221" t="s">
        <v>214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170</v>
      </c>
      <c r="AU114" s="15" t="s">
        <v>82</v>
      </c>
    </row>
    <row r="115" s="12" customFormat="1" ht="22.8" customHeight="1">
      <c r="A115" s="12"/>
      <c r="B115" s="186"/>
      <c r="C115" s="187"/>
      <c r="D115" s="188" t="s">
        <v>71</v>
      </c>
      <c r="E115" s="200" t="s">
        <v>215</v>
      </c>
      <c r="F115" s="200" t="s">
        <v>216</v>
      </c>
      <c r="G115" s="187"/>
      <c r="H115" s="187"/>
      <c r="I115" s="190"/>
      <c r="J115" s="201">
        <f>BK115</f>
        <v>0</v>
      </c>
      <c r="K115" s="187"/>
      <c r="L115" s="192"/>
      <c r="M115" s="193"/>
      <c r="N115" s="194"/>
      <c r="O115" s="194"/>
      <c r="P115" s="195">
        <f>SUM(P116:P142)</f>
        <v>0</v>
      </c>
      <c r="Q115" s="194"/>
      <c r="R115" s="195">
        <f>SUM(R116:R142)</f>
        <v>0</v>
      </c>
      <c r="S115" s="194"/>
      <c r="T115" s="196">
        <f>SUM(T116:T142)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7" t="s">
        <v>80</v>
      </c>
      <c r="AT115" s="198" t="s">
        <v>71</v>
      </c>
      <c r="AU115" s="198" t="s">
        <v>80</v>
      </c>
      <c r="AY115" s="197" t="s">
        <v>158</v>
      </c>
      <c r="BK115" s="199">
        <f>SUM(BK116:BK142)</f>
        <v>0</v>
      </c>
    </row>
    <row r="116" s="2" customFormat="1" ht="16.5" customHeight="1">
      <c r="A116" s="36"/>
      <c r="B116" s="37"/>
      <c r="C116" s="202" t="s">
        <v>217</v>
      </c>
      <c r="D116" s="202" t="s">
        <v>161</v>
      </c>
      <c r="E116" s="203" t="s">
        <v>218</v>
      </c>
      <c r="F116" s="204" t="s">
        <v>219</v>
      </c>
      <c r="G116" s="205" t="s">
        <v>220</v>
      </c>
      <c r="H116" s="206">
        <v>8.9130000000000003</v>
      </c>
      <c r="I116" s="207"/>
      <c r="J116" s="208">
        <f>ROUND(I116*H116,2)</f>
        <v>0</v>
      </c>
      <c r="K116" s="204" t="s">
        <v>165</v>
      </c>
      <c r="L116" s="42"/>
      <c r="M116" s="209" t="s">
        <v>19</v>
      </c>
      <c r="N116" s="210" t="s">
        <v>43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166</v>
      </c>
      <c r="AT116" s="213" t="s">
        <v>161</v>
      </c>
      <c r="AU116" s="213" t="s">
        <v>82</v>
      </c>
      <c r="AY116" s="15" t="s">
        <v>158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80</v>
      </c>
      <c r="BK116" s="214">
        <f>ROUND(I116*H116,2)</f>
        <v>0</v>
      </c>
      <c r="BL116" s="15" t="s">
        <v>166</v>
      </c>
      <c r="BM116" s="213" t="s">
        <v>358</v>
      </c>
    </row>
    <row r="117" s="2" customFormat="1">
      <c r="A117" s="36"/>
      <c r="B117" s="37"/>
      <c r="C117" s="38"/>
      <c r="D117" s="215" t="s">
        <v>168</v>
      </c>
      <c r="E117" s="38"/>
      <c r="F117" s="216" t="s">
        <v>222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168</v>
      </c>
      <c r="AU117" s="15" t="s">
        <v>82</v>
      </c>
    </row>
    <row r="118" s="2" customFormat="1">
      <c r="A118" s="36"/>
      <c r="B118" s="37"/>
      <c r="C118" s="38"/>
      <c r="D118" s="220" t="s">
        <v>170</v>
      </c>
      <c r="E118" s="38"/>
      <c r="F118" s="221" t="s">
        <v>223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170</v>
      </c>
      <c r="AU118" s="15" t="s">
        <v>82</v>
      </c>
    </row>
    <row r="119" s="2" customFormat="1" ht="16.5" customHeight="1">
      <c r="A119" s="36"/>
      <c r="B119" s="37"/>
      <c r="C119" s="202" t="s">
        <v>224</v>
      </c>
      <c r="D119" s="202" t="s">
        <v>161</v>
      </c>
      <c r="E119" s="203" t="s">
        <v>225</v>
      </c>
      <c r="F119" s="204" t="s">
        <v>226</v>
      </c>
      <c r="G119" s="205" t="s">
        <v>220</v>
      </c>
      <c r="H119" s="206">
        <v>8.9130000000000003</v>
      </c>
      <c r="I119" s="207"/>
      <c r="J119" s="208">
        <f>ROUND(I119*H119,2)</f>
        <v>0</v>
      </c>
      <c r="K119" s="204" t="s">
        <v>165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166</v>
      </c>
      <c r="AT119" s="213" t="s">
        <v>161</v>
      </c>
      <c r="AU119" s="213" t="s">
        <v>82</v>
      </c>
      <c r="AY119" s="15" t="s">
        <v>158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166</v>
      </c>
      <c r="BM119" s="213" t="s">
        <v>359</v>
      </c>
    </row>
    <row r="120" s="2" customFormat="1">
      <c r="A120" s="36"/>
      <c r="B120" s="37"/>
      <c r="C120" s="38"/>
      <c r="D120" s="215" t="s">
        <v>168</v>
      </c>
      <c r="E120" s="38"/>
      <c r="F120" s="216" t="s">
        <v>228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168</v>
      </c>
      <c r="AU120" s="15" t="s">
        <v>82</v>
      </c>
    </row>
    <row r="121" s="2" customFormat="1">
      <c r="A121" s="36"/>
      <c r="B121" s="37"/>
      <c r="C121" s="38"/>
      <c r="D121" s="220" t="s">
        <v>170</v>
      </c>
      <c r="E121" s="38"/>
      <c r="F121" s="221" t="s">
        <v>229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170</v>
      </c>
      <c r="AU121" s="15" t="s">
        <v>82</v>
      </c>
    </row>
    <row r="122" s="2" customFormat="1" ht="16.5" customHeight="1">
      <c r="A122" s="36"/>
      <c r="B122" s="37"/>
      <c r="C122" s="202" t="s">
        <v>230</v>
      </c>
      <c r="D122" s="202" t="s">
        <v>161</v>
      </c>
      <c r="E122" s="203" t="s">
        <v>231</v>
      </c>
      <c r="F122" s="204" t="s">
        <v>232</v>
      </c>
      <c r="G122" s="205" t="s">
        <v>220</v>
      </c>
      <c r="H122" s="206">
        <v>89.129999999999995</v>
      </c>
      <c r="I122" s="207"/>
      <c r="J122" s="208">
        <f>ROUND(I122*H122,2)</f>
        <v>0</v>
      </c>
      <c r="K122" s="204" t="s">
        <v>165</v>
      </c>
      <c r="L122" s="42"/>
      <c r="M122" s="209" t="s">
        <v>19</v>
      </c>
      <c r="N122" s="210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166</v>
      </c>
      <c r="AT122" s="213" t="s">
        <v>161</v>
      </c>
      <c r="AU122" s="213" t="s">
        <v>82</v>
      </c>
      <c r="AY122" s="15" t="s">
        <v>158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166</v>
      </c>
      <c r="BM122" s="213" t="s">
        <v>360</v>
      </c>
    </row>
    <row r="123" s="2" customFormat="1">
      <c r="A123" s="36"/>
      <c r="B123" s="37"/>
      <c r="C123" s="38"/>
      <c r="D123" s="215" t="s">
        <v>168</v>
      </c>
      <c r="E123" s="38"/>
      <c r="F123" s="216" t="s">
        <v>234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168</v>
      </c>
      <c r="AU123" s="15" t="s">
        <v>82</v>
      </c>
    </row>
    <row r="124" s="2" customFormat="1">
      <c r="A124" s="36"/>
      <c r="B124" s="37"/>
      <c r="C124" s="38"/>
      <c r="D124" s="220" t="s">
        <v>170</v>
      </c>
      <c r="E124" s="38"/>
      <c r="F124" s="221" t="s">
        <v>235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170</v>
      </c>
      <c r="AU124" s="15" t="s">
        <v>82</v>
      </c>
    </row>
    <row r="125" s="2" customFormat="1" ht="21.75" customHeight="1">
      <c r="A125" s="36"/>
      <c r="B125" s="37"/>
      <c r="C125" s="202" t="s">
        <v>236</v>
      </c>
      <c r="D125" s="202" t="s">
        <v>161</v>
      </c>
      <c r="E125" s="203" t="s">
        <v>237</v>
      </c>
      <c r="F125" s="204" t="s">
        <v>238</v>
      </c>
      <c r="G125" s="205" t="s">
        <v>220</v>
      </c>
      <c r="H125" s="206">
        <v>1.976</v>
      </c>
      <c r="I125" s="207"/>
      <c r="J125" s="208">
        <f>ROUND(I125*H125,2)</f>
        <v>0</v>
      </c>
      <c r="K125" s="204" t="s">
        <v>165</v>
      </c>
      <c r="L125" s="42"/>
      <c r="M125" s="209" t="s">
        <v>19</v>
      </c>
      <c r="N125" s="210" t="s">
        <v>43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166</v>
      </c>
      <c r="AT125" s="213" t="s">
        <v>161</v>
      </c>
      <c r="AU125" s="213" t="s">
        <v>82</v>
      </c>
      <c r="AY125" s="15" t="s">
        <v>158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80</v>
      </c>
      <c r="BK125" s="214">
        <f>ROUND(I125*H125,2)</f>
        <v>0</v>
      </c>
      <c r="BL125" s="15" t="s">
        <v>166</v>
      </c>
      <c r="BM125" s="213" t="s">
        <v>361</v>
      </c>
    </row>
    <row r="126" s="2" customFormat="1">
      <c r="A126" s="36"/>
      <c r="B126" s="37"/>
      <c r="C126" s="38"/>
      <c r="D126" s="215" t="s">
        <v>168</v>
      </c>
      <c r="E126" s="38"/>
      <c r="F126" s="216" t="s">
        <v>240</v>
      </c>
      <c r="G126" s="38"/>
      <c r="H126" s="38"/>
      <c r="I126" s="217"/>
      <c r="J126" s="38"/>
      <c r="K126" s="38"/>
      <c r="L126" s="42"/>
      <c r="M126" s="218"/>
      <c r="N126" s="219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168</v>
      </c>
      <c r="AU126" s="15" t="s">
        <v>82</v>
      </c>
    </row>
    <row r="127" s="2" customFormat="1">
      <c r="A127" s="36"/>
      <c r="B127" s="37"/>
      <c r="C127" s="38"/>
      <c r="D127" s="220" t="s">
        <v>170</v>
      </c>
      <c r="E127" s="38"/>
      <c r="F127" s="221" t="s">
        <v>241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170</v>
      </c>
      <c r="AU127" s="15" t="s">
        <v>82</v>
      </c>
    </row>
    <row r="128" s="2" customFormat="1" ht="21.75" customHeight="1">
      <c r="A128" s="36"/>
      <c r="B128" s="37"/>
      <c r="C128" s="202" t="s">
        <v>242</v>
      </c>
      <c r="D128" s="202" t="s">
        <v>161</v>
      </c>
      <c r="E128" s="203" t="s">
        <v>243</v>
      </c>
      <c r="F128" s="204" t="s">
        <v>244</v>
      </c>
      <c r="G128" s="205" t="s">
        <v>220</v>
      </c>
      <c r="H128" s="206">
        <v>1.3520000000000001</v>
      </c>
      <c r="I128" s="207"/>
      <c r="J128" s="208">
        <f>ROUND(I128*H128,2)</f>
        <v>0</v>
      </c>
      <c r="K128" s="204" t="s">
        <v>165</v>
      </c>
      <c r="L128" s="42"/>
      <c r="M128" s="209" t="s">
        <v>19</v>
      </c>
      <c r="N128" s="210" t="s">
        <v>43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166</v>
      </c>
      <c r="AT128" s="213" t="s">
        <v>161</v>
      </c>
      <c r="AU128" s="213" t="s">
        <v>82</v>
      </c>
      <c r="AY128" s="15" t="s">
        <v>158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80</v>
      </c>
      <c r="BK128" s="214">
        <f>ROUND(I128*H128,2)</f>
        <v>0</v>
      </c>
      <c r="BL128" s="15" t="s">
        <v>166</v>
      </c>
      <c r="BM128" s="213" t="s">
        <v>362</v>
      </c>
    </row>
    <row r="129" s="2" customFormat="1">
      <c r="A129" s="36"/>
      <c r="B129" s="37"/>
      <c r="C129" s="38"/>
      <c r="D129" s="215" t="s">
        <v>168</v>
      </c>
      <c r="E129" s="38"/>
      <c r="F129" s="216" t="s">
        <v>246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168</v>
      </c>
      <c r="AU129" s="15" t="s">
        <v>82</v>
      </c>
    </row>
    <row r="130" s="2" customFormat="1">
      <c r="A130" s="36"/>
      <c r="B130" s="37"/>
      <c r="C130" s="38"/>
      <c r="D130" s="220" t="s">
        <v>170</v>
      </c>
      <c r="E130" s="38"/>
      <c r="F130" s="221" t="s">
        <v>247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170</v>
      </c>
      <c r="AU130" s="15" t="s">
        <v>82</v>
      </c>
    </row>
    <row r="131" s="2" customFormat="1" ht="21.75" customHeight="1">
      <c r="A131" s="36"/>
      <c r="B131" s="37"/>
      <c r="C131" s="202" t="s">
        <v>248</v>
      </c>
      <c r="D131" s="202" t="s">
        <v>161</v>
      </c>
      <c r="E131" s="203" t="s">
        <v>249</v>
      </c>
      <c r="F131" s="204" t="s">
        <v>250</v>
      </c>
      <c r="G131" s="205" t="s">
        <v>220</v>
      </c>
      <c r="H131" s="206">
        <v>4.431</v>
      </c>
      <c r="I131" s="207"/>
      <c r="J131" s="208">
        <f>ROUND(I131*H131,2)</f>
        <v>0</v>
      </c>
      <c r="K131" s="204" t="s">
        <v>165</v>
      </c>
      <c r="L131" s="42"/>
      <c r="M131" s="209" t="s">
        <v>19</v>
      </c>
      <c r="N131" s="210" t="s">
        <v>43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166</v>
      </c>
      <c r="AT131" s="213" t="s">
        <v>161</v>
      </c>
      <c r="AU131" s="213" t="s">
        <v>82</v>
      </c>
      <c r="AY131" s="15" t="s">
        <v>158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80</v>
      </c>
      <c r="BK131" s="214">
        <f>ROUND(I131*H131,2)</f>
        <v>0</v>
      </c>
      <c r="BL131" s="15" t="s">
        <v>166</v>
      </c>
      <c r="BM131" s="213" t="s">
        <v>363</v>
      </c>
    </row>
    <row r="132" s="2" customFormat="1">
      <c r="A132" s="36"/>
      <c r="B132" s="37"/>
      <c r="C132" s="38"/>
      <c r="D132" s="215" t="s">
        <v>168</v>
      </c>
      <c r="E132" s="38"/>
      <c r="F132" s="216" t="s">
        <v>252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168</v>
      </c>
      <c r="AU132" s="15" t="s">
        <v>82</v>
      </c>
    </row>
    <row r="133" s="2" customFormat="1">
      <c r="A133" s="36"/>
      <c r="B133" s="37"/>
      <c r="C133" s="38"/>
      <c r="D133" s="220" t="s">
        <v>170</v>
      </c>
      <c r="E133" s="38"/>
      <c r="F133" s="221" t="s">
        <v>253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170</v>
      </c>
      <c r="AU133" s="15" t="s">
        <v>82</v>
      </c>
    </row>
    <row r="134" s="2" customFormat="1" ht="21.75" customHeight="1">
      <c r="A134" s="36"/>
      <c r="B134" s="37"/>
      <c r="C134" s="202" t="s">
        <v>8</v>
      </c>
      <c r="D134" s="202" t="s">
        <v>161</v>
      </c>
      <c r="E134" s="203" t="s">
        <v>254</v>
      </c>
      <c r="F134" s="204" t="s">
        <v>255</v>
      </c>
      <c r="G134" s="205" t="s">
        <v>220</v>
      </c>
      <c r="H134" s="206">
        <v>0.93400000000000005</v>
      </c>
      <c r="I134" s="207"/>
      <c r="J134" s="208">
        <f>ROUND(I134*H134,2)</f>
        <v>0</v>
      </c>
      <c r="K134" s="204" t="s">
        <v>165</v>
      </c>
      <c r="L134" s="42"/>
      <c r="M134" s="209" t="s">
        <v>19</v>
      </c>
      <c r="N134" s="210" t="s">
        <v>43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166</v>
      </c>
      <c r="AT134" s="213" t="s">
        <v>161</v>
      </c>
      <c r="AU134" s="213" t="s">
        <v>82</v>
      </c>
      <c r="AY134" s="15" t="s">
        <v>158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166</v>
      </c>
      <c r="BM134" s="213" t="s">
        <v>364</v>
      </c>
    </row>
    <row r="135" s="2" customFormat="1">
      <c r="A135" s="36"/>
      <c r="B135" s="37"/>
      <c r="C135" s="38"/>
      <c r="D135" s="215" t="s">
        <v>168</v>
      </c>
      <c r="E135" s="38"/>
      <c r="F135" s="216" t="s">
        <v>257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168</v>
      </c>
      <c r="AU135" s="15" t="s">
        <v>82</v>
      </c>
    </row>
    <row r="136" s="2" customFormat="1">
      <c r="A136" s="36"/>
      <c r="B136" s="37"/>
      <c r="C136" s="38"/>
      <c r="D136" s="220" t="s">
        <v>170</v>
      </c>
      <c r="E136" s="38"/>
      <c r="F136" s="221" t="s">
        <v>258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170</v>
      </c>
      <c r="AU136" s="15" t="s">
        <v>82</v>
      </c>
    </row>
    <row r="137" s="2" customFormat="1" ht="21.75" customHeight="1">
      <c r="A137" s="36"/>
      <c r="B137" s="37"/>
      <c r="C137" s="202" t="s">
        <v>259</v>
      </c>
      <c r="D137" s="202" t="s">
        <v>161</v>
      </c>
      <c r="E137" s="203" t="s">
        <v>260</v>
      </c>
      <c r="F137" s="204" t="s">
        <v>261</v>
      </c>
      <c r="G137" s="205" t="s">
        <v>220</v>
      </c>
      <c r="H137" s="206">
        <v>0.14399999999999999</v>
      </c>
      <c r="I137" s="207"/>
      <c r="J137" s="208">
        <f>ROUND(I137*H137,2)</f>
        <v>0</v>
      </c>
      <c r="K137" s="204" t="s">
        <v>165</v>
      </c>
      <c r="L137" s="42"/>
      <c r="M137" s="209" t="s">
        <v>19</v>
      </c>
      <c r="N137" s="210" t="s">
        <v>43</v>
      </c>
      <c r="O137" s="82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166</v>
      </c>
      <c r="AT137" s="213" t="s">
        <v>161</v>
      </c>
      <c r="AU137" s="213" t="s">
        <v>82</v>
      </c>
      <c r="AY137" s="15" t="s">
        <v>158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80</v>
      </c>
      <c r="BK137" s="214">
        <f>ROUND(I137*H137,2)</f>
        <v>0</v>
      </c>
      <c r="BL137" s="15" t="s">
        <v>166</v>
      </c>
      <c r="BM137" s="213" t="s">
        <v>365</v>
      </c>
    </row>
    <row r="138" s="2" customFormat="1">
      <c r="A138" s="36"/>
      <c r="B138" s="37"/>
      <c r="C138" s="38"/>
      <c r="D138" s="215" t="s">
        <v>168</v>
      </c>
      <c r="E138" s="38"/>
      <c r="F138" s="216" t="s">
        <v>263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168</v>
      </c>
      <c r="AU138" s="15" t="s">
        <v>82</v>
      </c>
    </row>
    <row r="139" s="2" customFormat="1">
      <c r="A139" s="36"/>
      <c r="B139" s="37"/>
      <c r="C139" s="38"/>
      <c r="D139" s="220" t="s">
        <v>170</v>
      </c>
      <c r="E139" s="38"/>
      <c r="F139" s="221" t="s">
        <v>264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170</v>
      </c>
      <c r="AU139" s="15" t="s">
        <v>82</v>
      </c>
    </row>
    <row r="140" s="2" customFormat="1" ht="21.75" customHeight="1">
      <c r="A140" s="36"/>
      <c r="B140" s="37"/>
      <c r="C140" s="202" t="s">
        <v>265</v>
      </c>
      <c r="D140" s="202" t="s">
        <v>161</v>
      </c>
      <c r="E140" s="203" t="s">
        <v>266</v>
      </c>
      <c r="F140" s="204" t="s">
        <v>267</v>
      </c>
      <c r="G140" s="205" t="s">
        <v>220</v>
      </c>
      <c r="H140" s="206">
        <v>0.074999999999999997</v>
      </c>
      <c r="I140" s="207"/>
      <c r="J140" s="208">
        <f>ROUND(I140*H140,2)</f>
        <v>0</v>
      </c>
      <c r="K140" s="204" t="s">
        <v>165</v>
      </c>
      <c r="L140" s="42"/>
      <c r="M140" s="209" t="s">
        <v>19</v>
      </c>
      <c r="N140" s="210" t="s">
        <v>43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166</v>
      </c>
      <c r="AT140" s="213" t="s">
        <v>161</v>
      </c>
      <c r="AU140" s="213" t="s">
        <v>82</v>
      </c>
      <c r="AY140" s="15" t="s">
        <v>158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80</v>
      </c>
      <c r="BK140" s="214">
        <f>ROUND(I140*H140,2)</f>
        <v>0</v>
      </c>
      <c r="BL140" s="15" t="s">
        <v>166</v>
      </c>
      <c r="BM140" s="213" t="s">
        <v>366</v>
      </c>
    </row>
    <row r="141" s="2" customFormat="1">
      <c r="A141" s="36"/>
      <c r="B141" s="37"/>
      <c r="C141" s="38"/>
      <c r="D141" s="215" t="s">
        <v>168</v>
      </c>
      <c r="E141" s="38"/>
      <c r="F141" s="216" t="s">
        <v>269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168</v>
      </c>
      <c r="AU141" s="15" t="s">
        <v>82</v>
      </c>
    </row>
    <row r="142" s="2" customFormat="1">
      <c r="A142" s="36"/>
      <c r="B142" s="37"/>
      <c r="C142" s="38"/>
      <c r="D142" s="220" t="s">
        <v>170</v>
      </c>
      <c r="E142" s="38"/>
      <c r="F142" s="221" t="s">
        <v>270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170</v>
      </c>
      <c r="AU142" s="15" t="s">
        <v>82</v>
      </c>
    </row>
    <row r="143" s="12" customFormat="1" ht="25.92" customHeight="1">
      <c r="A143" s="12"/>
      <c r="B143" s="186"/>
      <c r="C143" s="187"/>
      <c r="D143" s="188" t="s">
        <v>71</v>
      </c>
      <c r="E143" s="189" t="s">
        <v>271</v>
      </c>
      <c r="F143" s="189" t="s">
        <v>272</v>
      </c>
      <c r="G143" s="187"/>
      <c r="H143" s="187"/>
      <c r="I143" s="190"/>
      <c r="J143" s="191">
        <f>BK143</f>
        <v>0</v>
      </c>
      <c r="K143" s="187"/>
      <c r="L143" s="192"/>
      <c r="M143" s="193"/>
      <c r="N143" s="194"/>
      <c r="O143" s="194"/>
      <c r="P143" s="195">
        <f>P144+P165+P177</f>
        <v>0</v>
      </c>
      <c r="Q143" s="194"/>
      <c r="R143" s="195">
        <f>R144+R165+R177</f>
        <v>0.040000000000000001</v>
      </c>
      <c r="S143" s="194"/>
      <c r="T143" s="196">
        <f>T144+T165+T177</f>
        <v>0.52398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7" t="s">
        <v>82</v>
      </c>
      <c r="AT143" s="198" t="s">
        <v>71</v>
      </c>
      <c r="AU143" s="198" t="s">
        <v>72</v>
      </c>
      <c r="AY143" s="197" t="s">
        <v>158</v>
      </c>
      <c r="BK143" s="199">
        <f>BK144+BK165+BK177</f>
        <v>0</v>
      </c>
    </row>
    <row r="144" s="12" customFormat="1" ht="22.8" customHeight="1">
      <c r="A144" s="12"/>
      <c r="B144" s="186"/>
      <c r="C144" s="187"/>
      <c r="D144" s="188" t="s">
        <v>71</v>
      </c>
      <c r="E144" s="200" t="s">
        <v>273</v>
      </c>
      <c r="F144" s="200" t="s">
        <v>274</v>
      </c>
      <c r="G144" s="187"/>
      <c r="H144" s="187"/>
      <c r="I144" s="190"/>
      <c r="J144" s="201">
        <f>BK144</f>
        <v>0</v>
      </c>
      <c r="K144" s="187"/>
      <c r="L144" s="192"/>
      <c r="M144" s="193"/>
      <c r="N144" s="194"/>
      <c r="O144" s="194"/>
      <c r="P144" s="195">
        <f>SUM(P145:P164)</f>
        <v>0</v>
      </c>
      <c r="Q144" s="194"/>
      <c r="R144" s="195">
        <f>SUM(R145:R164)</f>
        <v>0</v>
      </c>
      <c r="S144" s="194"/>
      <c r="T144" s="196">
        <f>SUM(T145:T164)</f>
        <v>0.30545999999999995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7" t="s">
        <v>82</v>
      </c>
      <c r="AT144" s="198" t="s">
        <v>71</v>
      </c>
      <c r="AU144" s="198" t="s">
        <v>80</v>
      </c>
      <c r="AY144" s="197" t="s">
        <v>158</v>
      </c>
      <c r="BK144" s="199">
        <f>SUM(BK145:BK164)</f>
        <v>0</v>
      </c>
    </row>
    <row r="145" s="2" customFormat="1" ht="16.5" customHeight="1">
      <c r="A145" s="36"/>
      <c r="B145" s="37"/>
      <c r="C145" s="202" t="s">
        <v>275</v>
      </c>
      <c r="D145" s="202" t="s">
        <v>161</v>
      </c>
      <c r="E145" s="203" t="s">
        <v>276</v>
      </c>
      <c r="F145" s="204" t="s">
        <v>277</v>
      </c>
      <c r="G145" s="205" t="s">
        <v>278</v>
      </c>
      <c r="H145" s="206">
        <v>6</v>
      </c>
      <c r="I145" s="207"/>
      <c r="J145" s="208">
        <f>ROUND(I145*H145,2)</f>
        <v>0</v>
      </c>
      <c r="K145" s="204" t="s">
        <v>165</v>
      </c>
      <c r="L145" s="42"/>
      <c r="M145" s="209" t="s">
        <v>19</v>
      </c>
      <c r="N145" s="210" t="s">
        <v>43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0.01933</v>
      </c>
      <c r="T145" s="212">
        <f>S145*H145</f>
        <v>0.11598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259</v>
      </c>
      <c r="AT145" s="213" t="s">
        <v>161</v>
      </c>
      <c r="AU145" s="213" t="s">
        <v>82</v>
      </c>
      <c r="AY145" s="15" t="s">
        <v>158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80</v>
      </c>
      <c r="BK145" s="214">
        <f>ROUND(I145*H145,2)</f>
        <v>0</v>
      </c>
      <c r="BL145" s="15" t="s">
        <v>259</v>
      </c>
      <c r="BM145" s="213" t="s">
        <v>367</v>
      </c>
    </row>
    <row r="146" s="2" customFormat="1">
      <c r="A146" s="36"/>
      <c r="B146" s="37"/>
      <c r="C146" s="38"/>
      <c r="D146" s="215" t="s">
        <v>168</v>
      </c>
      <c r="E146" s="38"/>
      <c r="F146" s="216" t="s">
        <v>280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168</v>
      </c>
      <c r="AU146" s="15" t="s">
        <v>82</v>
      </c>
    </row>
    <row r="147" s="2" customFormat="1">
      <c r="A147" s="36"/>
      <c r="B147" s="37"/>
      <c r="C147" s="38"/>
      <c r="D147" s="220" t="s">
        <v>170</v>
      </c>
      <c r="E147" s="38"/>
      <c r="F147" s="221" t="s">
        <v>281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170</v>
      </c>
      <c r="AU147" s="15" t="s">
        <v>82</v>
      </c>
    </row>
    <row r="148" s="2" customFormat="1" ht="16.5" customHeight="1">
      <c r="A148" s="36"/>
      <c r="B148" s="37"/>
      <c r="C148" s="202" t="s">
        <v>282</v>
      </c>
      <c r="D148" s="202" t="s">
        <v>161</v>
      </c>
      <c r="E148" s="203" t="s">
        <v>283</v>
      </c>
      <c r="F148" s="204" t="s">
        <v>284</v>
      </c>
      <c r="G148" s="205" t="s">
        <v>278</v>
      </c>
      <c r="H148" s="206">
        <v>7</v>
      </c>
      <c r="I148" s="207"/>
      <c r="J148" s="208">
        <f>ROUND(I148*H148,2)</f>
        <v>0</v>
      </c>
      <c r="K148" s="204" t="s">
        <v>165</v>
      </c>
      <c r="L148" s="42"/>
      <c r="M148" s="209" t="s">
        <v>19</v>
      </c>
      <c r="N148" s="210" t="s">
        <v>43</v>
      </c>
      <c r="O148" s="82"/>
      <c r="P148" s="211">
        <f>O148*H148</f>
        <v>0</v>
      </c>
      <c r="Q148" s="211">
        <v>0</v>
      </c>
      <c r="R148" s="211">
        <f>Q148*H148</f>
        <v>0</v>
      </c>
      <c r="S148" s="211">
        <v>0.019460000000000002</v>
      </c>
      <c r="T148" s="212">
        <f>S148*H148</f>
        <v>0.13622000000000001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259</v>
      </c>
      <c r="AT148" s="213" t="s">
        <v>161</v>
      </c>
      <c r="AU148" s="213" t="s">
        <v>82</v>
      </c>
      <c r="AY148" s="15" t="s">
        <v>158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80</v>
      </c>
      <c r="BK148" s="214">
        <f>ROUND(I148*H148,2)</f>
        <v>0</v>
      </c>
      <c r="BL148" s="15" t="s">
        <v>259</v>
      </c>
      <c r="BM148" s="213" t="s">
        <v>368</v>
      </c>
    </row>
    <row r="149" s="2" customFormat="1">
      <c r="A149" s="36"/>
      <c r="B149" s="37"/>
      <c r="C149" s="38"/>
      <c r="D149" s="215" t="s">
        <v>168</v>
      </c>
      <c r="E149" s="38"/>
      <c r="F149" s="216" t="s">
        <v>286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168</v>
      </c>
      <c r="AU149" s="15" t="s">
        <v>82</v>
      </c>
    </row>
    <row r="150" s="2" customFormat="1">
      <c r="A150" s="36"/>
      <c r="B150" s="37"/>
      <c r="C150" s="38"/>
      <c r="D150" s="220" t="s">
        <v>170</v>
      </c>
      <c r="E150" s="38"/>
      <c r="F150" s="221" t="s">
        <v>287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170</v>
      </c>
      <c r="AU150" s="15" t="s">
        <v>82</v>
      </c>
    </row>
    <row r="151" s="2" customFormat="1" ht="16.5" customHeight="1">
      <c r="A151" s="36"/>
      <c r="B151" s="37"/>
      <c r="C151" s="202" t="s">
        <v>288</v>
      </c>
      <c r="D151" s="202" t="s">
        <v>161</v>
      </c>
      <c r="E151" s="203" t="s">
        <v>289</v>
      </c>
      <c r="F151" s="204" t="s">
        <v>290</v>
      </c>
      <c r="G151" s="205" t="s">
        <v>278</v>
      </c>
      <c r="H151" s="206">
        <v>1</v>
      </c>
      <c r="I151" s="207"/>
      <c r="J151" s="208">
        <f>ROUND(I151*H151,2)</f>
        <v>0</v>
      </c>
      <c r="K151" s="204" t="s">
        <v>165</v>
      </c>
      <c r="L151" s="42"/>
      <c r="M151" s="209" t="s">
        <v>19</v>
      </c>
      <c r="N151" s="210" t="s">
        <v>43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0.018800000000000001</v>
      </c>
      <c r="T151" s="212">
        <f>S151*H151</f>
        <v>0.018800000000000001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259</v>
      </c>
      <c r="AT151" s="213" t="s">
        <v>161</v>
      </c>
      <c r="AU151" s="213" t="s">
        <v>82</v>
      </c>
      <c r="AY151" s="15" t="s">
        <v>158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80</v>
      </c>
      <c r="BK151" s="214">
        <f>ROUND(I151*H151,2)</f>
        <v>0</v>
      </c>
      <c r="BL151" s="15" t="s">
        <v>259</v>
      </c>
      <c r="BM151" s="213" t="s">
        <v>369</v>
      </c>
    </row>
    <row r="152" s="2" customFormat="1">
      <c r="A152" s="36"/>
      <c r="B152" s="37"/>
      <c r="C152" s="38"/>
      <c r="D152" s="215" t="s">
        <v>168</v>
      </c>
      <c r="E152" s="38"/>
      <c r="F152" s="216" t="s">
        <v>292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168</v>
      </c>
      <c r="AU152" s="15" t="s">
        <v>82</v>
      </c>
    </row>
    <row r="153" s="2" customFormat="1">
      <c r="A153" s="36"/>
      <c r="B153" s="37"/>
      <c r="C153" s="38"/>
      <c r="D153" s="220" t="s">
        <v>170</v>
      </c>
      <c r="E153" s="38"/>
      <c r="F153" s="221" t="s">
        <v>293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170</v>
      </c>
      <c r="AU153" s="15" t="s">
        <v>82</v>
      </c>
    </row>
    <row r="154" s="2" customFormat="1" ht="16.5" customHeight="1">
      <c r="A154" s="36"/>
      <c r="B154" s="37"/>
      <c r="C154" s="202" t="s">
        <v>7</v>
      </c>
      <c r="D154" s="202" t="s">
        <v>161</v>
      </c>
      <c r="E154" s="203" t="s">
        <v>294</v>
      </c>
      <c r="F154" s="204" t="s">
        <v>295</v>
      </c>
      <c r="G154" s="205" t="s">
        <v>278</v>
      </c>
      <c r="H154" s="206">
        <v>1</v>
      </c>
      <c r="I154" s="207"/>
      <c r="J154" s="208">
        <f>ROUND(I154*H154,2)</f>
        <v>0</v>
      </c>
      <c r="K154" s="204" t="s">
        <v>165</v>
      </c>
      <c r="L154" s="42"/>
      <c r="M154" s="209" t="s">
        <v>19</v>
      </c>
      <c r="N154" s="210" t="s">
        <v>43</v>
      </c>
      <c r="O154" s="82"/>
      <c r="P154" s="211">
        <f>O154*H154</f>
        <v>0</v>
      </c>
      <c r="Q154" s="211">
        <v>0</v>
      </c>
      <c r="R154" s="211">
        <f>Q154*H154</f>
        <v>0</v>
      </c>
      <c r="S154" s="211">
        <v>0.00156</v>
      </c>
      <c r="T154" s="212">
        <f>S154*H154</f>
        <v>0.00156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259</v>
      </c>
      <c r="AT154" s="213" t="s">
        <v>161</v>
      </c>
      <c r="AU154" s="213" t="s">
        <v>82</v>
      </c>
      <c r="AY154" s="15" t="s">
        <v>158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80</v>
      </c>
      <c r="BK154" s="214">
        <f>ROUND(I154*H154,2)</f>
        <v>0</v>
      </c>
      <c r="BL154" s="15" t="s">
        <v>259</v>
      </c>
      <c r="BM154" s="213" t="s">
        <v>370</v>
      </c>
    </row>
    <row r="155" s="2" customFormat="1">
      <c r="A155" s="36"/>
      <c r="B155" s="37"/>
      <c r="C155" s="38"/>
      <c r="D155" s="215" t="s">
        <v>168</v>
      </c>
      <c r="E155" s="38"/>
      <c r="F155" s="216" t="s">
        <v>297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168</v>
      </c>
      <c r="AU155" s="15" t="s">
        <v>82</v>
      </c>
    </row>
    <row r="156" s="2" customFormat="1">
      <c r="A156" s="36"/>
      <c r="B156" s="37"/>
      <c r="C156" s="38"/>
      <c r="D156" s="220" t="s">
        <v>170</v>
      </c>
      <c r="E156" s="38"/>
      <c r="F156" s="221" t="s">
        <v>298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170</v>
      </c>
      <c r="AU156" s="15" t="s">
        <v>82</v>
      </c>
    </row>
    <row r="157" s="2" customFormat="1" ht="16.5" customHeight="1">
      <c r="A157" s="36"/>
      <c r="B157" s="37"/>
      <c r="C157" s="202" t="s">
        <v>299</v>
      </c>
      <c r="D157" s="202" t="s">
        <v>161</v>
      </c>
      <c r="E157" s="203" t="s">
        <v>300</v>
      </c>
      <c r="F157" s="204" t="s">
        <v>301</v>
      </c>
      <c r="G157" s="205" t="s">
        <v>278</v>
      </c>
      <c r="H157" s="206">
        <v>7</v>
      </c>
      <c r="I157" s="207"/>
      <c r="J157" s="208">
        <f>ROUND(I157*H157,2)</f>
        <v>0</v>
      </c>
      <c r="K157" s="204" t="s">
        <v>165</v>
      </c>
      <c r="L157" s="42"/>
      <c r="M157" s="209" t="s">
        <v>19</v>
      </c>
      <c r="N157" s="210" t="s">
        <v>43</v>
      </c>
      <c r="O157" s="82"/>
      <c r="P157" s="211">
        <f>O157*H157</f>
        <v>0</v>
      </c>
      <c r="Q157" s="211">
        <v>0</v>
      </c>
      <c r="R157" s="211">
        <f>Q157*H157</f>
        <v>0</v>
      </c>
      <c r="S157" s="211">
        <v>0.00085999999999999998</v>
      </c>
      <c r="T157" s="212">
        <f>S157*H157</f>
        <v>0.0060200000000000002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3" t="s">
        <v>259</v>
      </c>
      <c r="AT157" s="213" t="s">
        <v>161</v>
      </c>
      <c r="AU157" s="213" t="s">
        <v>82</v>
      </c>
      <c r="AY157" s="15" t="s">
        <v>158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5" t="s">
        <v>80</v>
      </c>
      <c r="BK157" s="214">
        <f>ROUND(I157*H157,2)</f>
        <v>0</v>
      </c>
      <c r="BL157" s="15" t="s">
        <v>259</v>
      </c>
      <c r="BM157" s="213" t="s">
        <v>371</v>
      </c>
    </row>
    <row r="158" s="2" customFormat="1">
      <c r="A158" s="36"/>
      <c r="B158" s="37"/>
      <c r="C158" s="38"/>
      <c r="D158" s="215" t="s">
        <v>168</v>
      </c>
      <c r="E158" s="38"/>
      <c r="F158" s="216" t="s">
        <v>303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168</v>
      </c>
      <c r="AU158" s="15" t="s">
        <v>82</v>
      </c>
    </row>
    <row r="159" s="2" customFormat="1">
      <c r="A159" s="36"/>
      <c r="B159" s="37"/>
      <c r="C159" s="38"/>
      <c r="D159" s="220" t="s">
        <v>170</v>
      </c>
      <c r="E159" s="38"/>
      <c r="F159" s="221" t="s">
        <v>304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170</v>
      </c>
      <c r="AU159" s="15" t="s">
        <v>82</v>
      </c>
    </row>
    <row r="160" s="2" customFormat="1" ht="16.5" customHeight="1">
      <c r="A160" s="36"/>
      <c r="B160" s="37"/>
      <c r="C160" s="202" t="s">
        <v>305</v>
      </c>
      <c r="D160" s="202" t="s">
        <v>161</v>
      </c>
      <c r="E160" s="203" t="s">
        <v>306</v>
      </c>
      <c r="F160" s="204" t="s">
        <v>307</v>
      </c>
      <c r="G160" s="205" t="s">
        <v>308</v>
      </c>
      <c r="H160" s="206">
        <v>8</v>
      </c>
      <c r="I160" s="207"/>
      <c r="J160" s="208">
        <f>ROUND(I160*H160,2)</f>
        <v>0</v>
      </c>
      <c r="K160" s="204" t="s">
        <v>165</v>
      </c>
      <c r="L160" s="42"/>
      <c r="M160" s="209" t="s">
        <v>19</v>
      </c>
      <c r="N160" s="210" t="s">
        <v>43</v>
      </c>
      <c r="O160" s="82"/>
      <c r="P160" s="211">
        <f>O160*H160</f>
        <v>0</v>
      </c>
      <c r="Q160" s="211">
        <v>0</v>
      </c>
      <c r="R160" s="211">
        <f>Q160*H160</f>
        <v>0</v>
      </c>
      <c r="S160" s="211">
        <v>0.00085999999999999998</v>
      </c>
      <c r="T160" s="212">
        <f>S160*H160</f>
        <v>0.0068799999999999998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259</v>
      </c>
      <c r="AT160" s="213" t="s">
        <v>161</v>
      </c>
      <c r="AU160" s="213" t="s">
        <v>82</v>
      </c>
      <c r="AY160" s="15" t="s">
        <v>158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80</v>
      </c>
      <c r="BK160" s="214">
        <f>ROUND(I160*H160,2)</f>
        <v>0</v>
      </c>
      <c r="BL160" s="15" t="s">
        <v>259</v>
      </c>
      <c r="BM160" s="213" t="s">
        <v>372</v>
      </c>
    </row>
    <row r="161" s="2" customFormat="1">
      <c r="A161" s="36"/>
      <c r="B161" s="37"/>
      <c r="C161" s="38"/>
      <c r="D161" s="215" t="s">
        <v>168</v>
      </c>
      <c r="E161" s="38"/>
      <c r="F161" s="216" t="s">
        <v>310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168</v>
      </c>
      <c r="AU161" s="15" t="s">
        <v>82</v>
      </c>
    </row>
    <row r="162" s="2" customFormat="1">
      <c r="A162" s="36"/>
      <c r="B162" s="37"/>
      <c r="C162" s="38"/>
      <c r="D162" s="220" t="s">
        <v>170</v>
      </c>
      <c r="E162" s="38"/>
      <c r="F162" s="221" t="s">
        <v>311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170</v>
      </c>
      <c r="AU162" s="15" t="s">
        <v>82</v>
      </c>
    </row>
    <row r="163" s="2" customFormat="1" ht="16.5" customHeight="1">
      <c r="A163" s="36"/>
      <c r="B163" s="37"/>
      <c r="C163" s="202" t="s">
        <v>312</v>
      </c>
      <c r="D163" s="202" t="s">
        <v>161</v>
      </c>
      <c r="E163" s="203" t="s">
        <v>313</v>
      </c>
      <c r="F163" s="204" t="s">
        <v>314</v>
      </c>
      <c r="G163" s="205" t="s">
        <v>308</v>
      </c>
      <c r="H163" s="206">
        <v>4</v>
      </c>
      <c r="I163" s="207"/>
      <c r="J163" s="208">
        <f>ROUND(I163*H163,2)</f>
        <v>0</v>
      </c>
      <c r="K163" s="204" t="s">
        <v>19</v>
      </c>
      <c r="L163" s="42"/>
      <c r="M163" s="209" t="s">
        <v>19</v>
      </c>
      <c r="N163" s="210" t="s">
        <v>43</v>
      </c>
      <c r="O163" s="82"/>
      <c r="P163" s="211">
        <f>O163*H163</f>
        <v>0</v>
      </c>
      <c r="Q163" s="211">
        <v>0</v>
      </c>
      <c r="R163" s="211">
        <f>Q163*H163</f>
        <v>0</v>
      </c>
      <c r="S163" s="211">
        <v>0.0050000000000000001</v>
      </c>
      <c r="T163" s="212">
        <f>S163*H163</f>
        <v>0.02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3" t="s">
        <v>259</v>
      </c>
      <c r="AT163" s="213" t="s">
        <v>161</v>
      </c>
      <c r="AU163" s="213" t="s">
        <v>82</v>
      </c>
      <c r="AY163" s="15" t="s">
        <v>158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80</v>
      </c>
      <c r="BK163" s="214">
        <f>ROUND(I163*H163,2)</f>
        <v>0</v>
      </c>
      <c r="BL163" s="15" t="s">
        <v>259</v>
      </c>
      <c r="BM163" s="213" t="s">
        <v>373</v>
      </c>
    </row>
    <row r="164" s="2" customFormat="1">
      <c r="A164" s="36"/>
      <c r="B164" s="37"/>
      <c r="C164" s="38"/>
      <c r="D164" s="215" t="s">
        <v>168</v>
      </c>
      <c r="E164" s="38"/>
      <c r="F164" s="216" t="s">
        <v>314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168</v>
      </c>
      <c r="AU164" s="15" t="s">
        <v>82</v>
      </c>
    </row>
    <row r="165" s="12" customFormat="1" ht="22.8" customHeight="1">
      <c r="A165" s="12"/>
      <c r="B165" s="186"/>
      <c r="C165" s="187"/>
      <c r="D165" s="188" t="s">
        <v>71</v>
      </c>
      <c r="E165" s="200" t="s">
        <v>316</v>
      </c>
      <c r="F165" s="200" t="s">
        <v>317</v>
      </c>
      <c r="G165" s="187"/>
      <c r="H165" s="187"/>
      <c r="I165" s="190"/>
      <c r="J165" s="201">
        <f>BK165</f>
        <v>0</v>
      </c>
      <c r="K165" s="187"/>
      <c r="L165" s="192"/>
      <c r="M165" s="193"/>
      <c r="N165" s="194"/>
      <c r="O165" s="194"/>
      <c r="P165" s="195">
        <f>SUM(P166:P176)</f>
        <v>0</v>
      </c>
      <c r="Q165" s="194"/>
      <c r="R165" s="195">
        <f>SUM(R166:R176)</f>
        <v>0.040000000000000001</v>
      </c>
      <c r="S165" s="194"/>
      <c r="T165" s="196">
        <f>SUM(T166:T176)</f>
        <v>0.14400000000000002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7" t="s">
        <v>82</v>
      </c>
      <c r="AT165" s="198" t="s">
        <v>71</v>
      </c>
      <c r="AU165" s="198" t="s">
        <v>80</v>
      </c>
      <c r="AY165" s="197" t="s">
        <v>158</v>
      </c>
      <c r="BK165" s="199">
        <f>SUM(BK166:BK176)</f>
        <v>0</v>
      </c>
    </row>
    <row r="166" s="2" customFormat="1" ht="16.5" customHeight="1">
      <c r="A166" s="36"/>
      <c r="B166" s="37"/>
      <c r="C166" s="202" t="s">
        <v>318</v>
      </c>
      <c r="D166" s="202" t="s">
        <v>161</v>
      </c>
      <c r="E166" s="203" t="s">
        <v>319</v>
      </c>
      <c r="F166" s="204" t="s">
        <v>320</v>
      </c>
      <c r="G166" s="205" t="s">
        <v>321</v>
      </c>
      <c r="H166" s="206">
        <v>4</v>
      </c>
      <c r="I166" s="207"/>
      <c r="J166" s="208">
        <f>ROUND(I166*H166,2)</f>
        <v>0</v>
      </c>
      <c r="K166" s="204" t="s">
        <v>19</v>
      </c>
      <c r="L166" s="42"/>
      <c r="M166" s="209" t="s">
        <v>19</v>
      </c>
      <c r="N166" s="210" t="s">
        <v>43</v>
      </c>
      <c r="O166" s="82"/>
      <c r="P166" s="211">
        <f>O166*H166</f>
        <v>0</v>
      </c>
      <c r="Q166" s="211">
        <v>0.01</v>
      </c>
      <c r="R166" s="211">
        <f>Q166*H166</f>
        <v>0.040000000000000001</v>
      </c>
      <c r="S166" s="211">
        <v>0</v>
      </c>
      <c r="T166" s="21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259</v>
      </c>
      <c r="AT166" s="213" t="s">
        <v>161</v>
      </c>
      <c r="AU166" s="213" t="s">
        <v>82</v>
      </c>
      <c r="AY166" s="15" t="s">
        <v>158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80</v>
      </c>
      <c r="BK166" s="214">
        <f>ROUND(I166*H166,2)</f>
        <v>0</v>
      </c>
      <c r="BL166" s="15" t="s">
        <v>259</v>
      </c>
      <c r="BM166" s="213" t="s">
        <v>374</v>
      </c>
    </row>
    <row r="167" s="2" customFormat="1">
      <c r="A167" s="36"/>
      <c r="B167" s="37"/>
      <c r="C167" s="38"/>
      <c r="D167" s="215" t="s">
        <v>168</v>
      </c>
      <c r="E167" s="38"/>
      <c r="F167" s="216" t="s">
        <v>320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168</v>
      </c>
      <c r="AU167" s="15" t="s">
        <v>82</v>
      </c>
    </row>
    <row r="168" s="2" customFormat="1" ht="16.5" customHeight="1">
      <c r="A168" s="36"/>
      <c r="B168" s="37"/>
      <c r="C168" s="202" t="s">
        <v>323</v>
      </c>
      <c r="D168" s="202" t="s">
        <v>161</v>
      </c>
      <c r="E168" s="203" t="s">
        <v>324</v>
      </c>
      <c r="F168" s="204" t="s">
        <v>325</v>
      </c>
      <c r="G168" s="205" t="s">
        <v>308</v>
      </c>
      <c r="H168" s="206">
        <v>6</v>
      </c>
      <c r="I168" s="207"/>
      <c r="J168" s="208">
        <f>ROUND(I168*H168,2)</f>
        <v>0</v>
      </c>
      <c r="K168" s="204" t="s">
        <v>165</v>
      </c>
      <c r="L168" s="42"/>
      <c r="M168" s="209" t="s">
        <v>19</v>
      </c>
      <c r="N168" s="210" t="s">
        <v>43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0.024</v>
      </c>
      <c r="T168" s="212">
        <f>S168*H168</f>
        <v>0.14400000000000002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259</v>
      </c>
      <c r="AT168" s="213" t="s">
        <v>161</v>
      </c>
      <c r="AU168" s="213" t="s">
        <v>82</v>
      </c>
      <c r="AY168" s="15" t="s">
        <v>158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80</v>
      </c>
      <c r="BK168" s="214">
        <f>ROUND(I168*H168,2)</f>
        <v>0</v>
      </c>
      <c r="BL168" s="15" t="s">
        <v>259</v>
      </c>
      <c r="BM168" s="213" t="s">
        <v>375</v>
      </c>
    </row>
    <row r="169" s="2" customFormat="1">
      <c r="A169" s="36"/>
      <c r="B169" s="37"/>
      <c r="C169" s="38"/>
      <c r="D169" s="215" t="s">
        <v>168</v>
      </c>
      <c r="E169" s="38"/>
      <c r="F169" s="216" t="s">
        <v>327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168</v>
      </c>
      <c r="AU169" s="15" t="s">
        <v>82</v>
      </c>
    </row>
    <row r="170" s="2" customFormat="1">
      <c r="A170" s="36"/>
      <c r="B170" s="37"/>
      <c r="C170" s="38"/>
      <c r="D170" s="220" t="s">
        <v>170</v>
      </c>
      <c r="E170" s="38"/>
      <c r="F170" s="221" t="s">
        <v>328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170</v>
      </c>
      <c r="AU170" s="15" t="s">
        <v>82</v>
      </c>
    </row>
    <row r="171" s="2" customFormat="1" ht="16.5" customHeight="1">
      <c r="A171" s="36"/>
      <c r="B171" s="37"/>
      <c r="C171" s="202" t="s">
        <v>329</v>
      </c>
      <c r="D171" s="202" t="s">
        <v>161</v>
      </c>
      <c r="E171" s="203" t="s">
        <v>330</v>
      </c>
      <c r="F171" s="204" t="s">
        <v>331</v>
      </c>
      <c r="G171" s="205" t="s">
        <v>220</v>
      </c>
      <c r="H171" s="206">
        <v>0.040000000000000001</v>
      </c>
      <c r="I171" s="207"/>
      <c r="J171" s="208">
        <f>ROUND(I171*H171,2)</f>
        <v>0</v>
      </c>
      <c r="K171" s="204" t="s">
        <v>165</v>
      </c>
      <c r="L171" s="42"/>
      <c r="M171" s="209" t="s">
        <v>19</v>
      </c>
      <c r="N171" s="210" t="s">
        <v>43</v>
      </c>
      <c r="O171" s="82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259</v>
      </c>
      <c r="AT171" s="213" t="s">
        <v>161</v>
      </c>
      <c r="AU171" s="213" t="s">
        <v>82</v>
      </c>
      <c r="AY171" s="15" t="s">
        <v>158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259</v>
      </c>
      <c r="BM171" s="213" t="s">
        <v>376</v>
      </c>
    </row>
    <row r="172" s="2" customFormat="1">
      <c r="A172" s="36"/>
      <c r="B172" s="37"/>
      <c r="C172" s="38"/>
      <c r="D172" s="215" t="s">
        <v>168</v>
      </c>
      <c r="E172" s="38"/>
      <c r="F172" s="216" t="s">
        <v>333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168</v>
      </c>
      <c r="AU172" s="15" t="s">
        <v>82</v>
      </c>
    </row>
    <row r="173" s="2" customFormat="1">
      <c r="A173" s="36"/>
      <c r="B173" s="37"/>
      <c r="C173" s="38"/>
      <c r="D173" s="220" t="s">
        <v>170</v>
      </c>
      <c r="E173" s="38"/>
      <c r="F173" s="221" t="s">
        <v>334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170</v>
      </c>
      <c r="AU173" s="15" t="s">
        <v>82</v>
      </c>
    </row>
    <row r="174" s="2" customFormat="1" ht="16.5" customHeight="1">
      <c r="A174" s="36"/>
      <c r="B174" s="37"/>
      <c r="C174" s="202" t="s">
        <v>335</v>
      </c>
      <c r="D174" s="202" t="s">
        <v>161</v>
      </c>
      <c r="E174" s="203" t="s">
        <v>336</v>
      </c>
      <c r="F174" s="204" t="s">
        <v>337</v>
      </c>
      <c r="G174" s="205" t="s">
        <v>220</v>
      </c>
      <c r="H174" s="206">
        <v>0.040000000000000001</v>
      </c>
      <c r="I174" s="207"/>
      <c r="J174" s="208">
        <f>ROUND(I174*H174,2)</f>
        <v>0</v>
      </c>
      <c r="K174" s="204" t="s">
        <v>165</v>
      </c>
      <c r="L174" s="42"/>
      <c r="M174" s="209" t="s">
        <v>19</v>
      </c>
      <c r="N174" s="210" t="s">
        <v>43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259</v>
      </c>
      <c r="AT174" s="213" t="s">
        <v>161</v>
      </c>
      <c r="AU174" s="213" t="s">
        <v>82</v>
      </c>
      <c r="AY174" s="15" t="s">
        <v>158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80</v>
      </c>
      <c r="BK174" s="214">
        <f>ROUND(I174*H174,2)</f>
        <v>0</v>
      </c>
      <c r="BL174" s="15" t="s">
        <v>259</v>
      </c>
      <c r="BM174" s="213" t="s">
        <v>377</v>
      </c>
    </row>
    <row r="175" s="2" customFormat="1">
      <c r="A175" s="36"/>
      <c r="B175" s="37"/>
      <c r="C175" s="38"/>
      <c r="D175" s="215" t="s">
        <v>168</v>
      </c>
      <c r="E175" s="38"/>
      <c r="F175" s="216" t="s">
        <v>339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168</v>
      </c>
      <c r="AU175" s="15" t="s">
        <v>82</v>
      </c>
    </row>
    <row r="176" s="2" customFormat="1">
      <c r="A176" s="36"/>
      <c r="B176" s="37"/>
      <c r="C176" s="38"/>
      <c r="D176" s="220" t="s">
        <v>170</v>
      </c>
      <c r="E176" s="38"/>
      <c r="F176" s="221" t="s">
        <v>340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170</v>
      </c>
      <c r="AU176" s="15" t="s">
        <v>82</v>
      </c>
    </row>
    <row r="177" s="12" customFormat="1" ht="22.8" customHeight="1">
      <c r="A177" s="12"/>
      <c r="B177" s="186"/>
      <c r="C177" s="187"/>
      <c r="D177" s="188" t="s">
        <v>71</v>
      </c>
      <c r="E177" s="200" t="s">
        <v>341</v>
      </c>
      <c r="F177" s="200" t="s">
        <v>342</v>
      </c>
      <c r="G177" s="187"/>
      <c r="H177" s="187"/>
      <c r="I177" s="190"/>
      <c r="J177" s="201">
        <f>BK177</f>
        <v>0</v>
      </c>
      <c r="K177" s="187"/>
      <c r="L177" s="192"/>
      <c r="M177" s="193"/>
      <c r="N177" s="194"/>
      <c r="O177" s="194"/>
      <c r="P177" s="195">
        <f>SUM(P178:P180)</f>
        <v>0</v>
      </c>
      <c r="Q177" s="194"/>
      <c r="R177" s="195">
        <f>SUM(R178:R180)</f>
        <v>0</v>
      </c>
      <c r="S177" s="194"/>
      <c r="T177" s="196">
        <f>SUM(T178:T180)</f>
        <v>0.074520000000000003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7" t="s">
        <v>82</v>
      </c>
      <c r="AT177" s="198" t="s">
        <v>71</v>
      </c>
      <c r="AU177" s="198" t="s">
        <v>80</v>
      </c>
      <c r="AY177" s="197" t="s">
        <v>158</v>
      </c>
      <c r="BK177" s="199">
        <f>SUM(BK178:BK180)</f>
        <v>0</v>
      </c>
    </row>
    <row r="178" s="2" customFormat="1" ht="16.5" customHeight="1">
      <c r="A178" s="36"/>
      <c r="B178" s="37"/>
      <c r="C178" s="202" t="s">
        <v>343</v>
      </c>
      <c r="D178" s="202" t="s">
        <v>161</v>
      </c>
      <c r="E178" s="203" t="s">
        <v>344</v>
      </c>
      <c r="F178" s="204" t="s">
        <v>345</v>
      </c>
      <c r="G178" s="205" t="s">
        <v>164</v>
      </c>
      <c r="H178" s="206">
        <v>24.84</v>
      </c>
      <c r="I178" s="207"/>
      <c r="J178" s="208">
        <f>ROUND(I178*H178,2)</f>
        <v>0</v>
      </c>
      <c r="K178" s="204" t="s">
        <v>165</v>
      </c>
      <c r="L178" s="42"/>
      <c r="M178" s="209" t="s">
        <v>19</v>
      </c>
      <c r="N178" s="210" t="s">
        <v>43</v>
      </c>
      <c r="O178" s="82"/>
      <c r="P178" s="211">
        <f>O178*H178</f>
        <v>0</v>
      </c>
      <c r="Q178" s="211">
        <v>0</v>
      </c>
      <c r="R178" s="211">
        <f>Q178*H178</f>
        <v>0</v>
      </c>
      <c r="S178" s="211">
        <v>0.0030000000000000001</v>
      </c>
      <c r="T178" s="212">
        <f>S178*H178</f>
        <v>0.074520000000000003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259</v>
      </c>
      <c r="AT178" s="213" t="s">
        <v>161</v>
      </c>
      <c r="AU178" s="213" t="s">
        <v>82</v>
      </c>
      <c r="AY178" s="15" t="s">
        <v>158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80</v>
      </c>
      <c r="BK178" s="214">
        <f>ROUND(I178*H178,2)</f>
        <v>0</v>
      </c>
      <c r="BL178" s="15" t="s">
        <v>259</v>
      </c>
      <c r="BM178" s="213" t="s">
        <v>378</v>
      </c>
    </row>
    <row r="179" s="2" customFormat="1">
      <c r="A179" s="36"/>
      <c r="B179" s="37"/>
      <c r="C179" s="38"/>
      <c r="D179" s="215" t="s">
        <v>168</v>
      </c>
      <c r="E179" s="38"/>
      <c r="F179" s="216" t="s">
        <v>347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168</v>
      </c>
      <c r="AU179" s="15" t="s">
        <v>82</v>
      </c>
    </row>
    <row r="180" s="2" customFormat="1">
      <c r="A180" s="36"/>
      <c r="B180" s="37"/>
      <c r="C180" s="38"/>
      <c r="D180" s="220" t="s">
        <v>170</v>
      </c>
      <c r="E180" s="38"/>
      <c r="F180" s="221" t="s">
        <v>348</v>
      </c>
      <c r="G180" s="38"/>
      <c r="H180" s="38"/>
      <c r="I180" s="217"/>
      <c r="J180" s="38"/>
      <c r="K180" s="38"/>
      <c r="L180" s="42"/>
      <c r="M180" s="222"/>
      <c r="N180" s="223"/>
      <c r="O180" s="224"/>
      <c r="P180" s="224"/>
      <c r="Q180" s="224"/>
      <c r="R180" s="224"/>
      <c r="S180" s="224"/>
      <c r="T180" s="225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170</v>
      </c>
      <c r="AU180" s="15" t="s">
        <v>82</v>
      </c>
    </row>
    <row r="181" s="2" customFormat="1" ht="6.96" customHeight="1">
      <c r="A181" s="36"/>
      <c r="B181" s="57"/>
      <c r="C181" s="58"/>
      <c r="D181" s="58"/>
      <c r="E181" s="58"/>
      <c r="F181" s="58"/>
      <c r="G181" s="58"/>
      <c r="H181" s="58"/>
      <c r="I181" s="58"/>
      <c r="J181" s="58"/>
      <c r="K181" s="58"/>
      <c r="L181" s="42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sheetProtection sheet="1" autoFilter="0" formatColumns="0" formatRows="0" objects="1" scenarios="1" spinCount="100000" saltValue="WIa7OLjIlX5dp5ZJFim6BJ+3kFvIP0SK3dps0xLt1me5y1jg3edPdYBoLJ+D/t3feyEw/7WRUU6dxzF3VkCFog==" hashValue="VpSDpi+cNXOkXIJVoD7LPm5fK6qp9TXs/aEfdVshEdUrob5XwHbOE8eyUmBzP1j/rFTHurDiJ0Q7+rJtBDwvLA==" algorithmName="SHA-512" password="CC35"/>
  <autoFilter ref="C86:K18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962031132"/>
    <hyperlink ref="F95" r:id="rId2" display="https://podminky.urs.cz/item/CS_URS_2021_02/962042320"/>
    <hyperlink ref="F98" r:id="rId3" display="https://podminky.urs.cz/item/CS_URS_2021_02/965045111"/>
    <hyperlink ref="F101" r:id="rId4" display="https://podminky.urs.cz/item/CS_URS_2021_02/965045113"/>
    <hyperlink ref="F104" r:id="rId5" display="https://podminky.urs.cz/item/CS_URS_2021_02/965081212"/>
    <hyperlink ref="F107" r:id="rId6" display="https://podminky.urs.cz/item/CS_URS_2021_02/965081213"/>
    <hyperlink ref="F110" r:id="rId7" display="https://podminky.urs.cz/item/CS_URS_2021_02/968072455"/>
    <hyperlink ref="F114" r:id="rId8" display="https://podminky.urs.cz/item/CS_URS_2021_02/978059541"/>
    <hyperlink ref="F118" r:id="rId9" display="https://podminky.urs.cz/item/CS_URS_2021_02/997013212"/>
    <hyperlink ref="F121" r:id="rId10" display="https://podminky.urs.cz/item/CS_URS_2021_02/997013501"/>
    <hyperlink ref="F124" r:id="rId11" display="https://podminky.urs.cz/item/CS_URS_2021_02/997013509"/>
    <hyperlink ref="F127" r:id="rId12" display="https://podminky.urs.cz/item/CS_URS_2021_02/997013601"/>
    <hyperlink ref="F130" r:id="rId13" display="https://podminky.urs.cz/item/CS_URS_2021_02/997013603"/>
    <hyperlink ref="F133" r:id="rId14" display="https://podminky.urs.cz/item/CS_URS_2021_02/997013607"/>
    <hyperlink ref="F136" r:id="rId15" display="https://podminky.urs.cz/item/CS_URS_2021_02/997013631"/>
    <hyperlink ref="F139" r:id="rId16" display="https://podminky.urs.cz/item/CS_URS_2021_02/997013811"/>
    <hyperlink ref="F142" r:id="rId17" display="https://podminky.urs.cz/item/CS_URS_2021_02/997013813"/>
    <hyperlink ref="F147" r:id="rId18" display="https://podminky.urs.cz/item/CS_URS_2021_02/725110811"/>
    <hyperlink ref="F150" r:id="rId19" display="https://podminky.urs.cz/item/CS_URS_2021_02/725210821"/>
    <hyperlink ref="F153" r:id="rId20" display="https://podminky.urs.cz/item/CS_URS_2021_02/725330840"/>
    <hyperlink ref="F156" r:id="rId21" display="https://podminky.urs.cz/item/CS_URS_2021_02/725820801"/>
    <hyperlink ref="F159" r:id="rId22" display="https://podminky.urs.cz/item/CS_URS_2021_02/725820802"/>
    <hyperlink ref="F162" r:id="rId23" display="https://podminky.urs.cz/item/CS_URS_2021_02/725850800"/>
    <hyperlink ref="F170" r:id="rId24" display="https://podminky.urs.cz/item/CS_URS_2021_02/766691914"/>
    <hyperlink ref="F173" r:id="rId25" display="https://podminky.urs.cz/item/CS_URS_2021_02/998766102"/>
    <hyperlink ref="F176" r:id="rId26" display="https://podminky.urs.cz/item/CS_URS_2021_02/998766181"/>
    <hyperlink ref="F180" r:id="rId27" display="https://podminky.urs.cz/item/CS_URS_2021_02/7762018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379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ROUND(J87,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ROUND((SUM(BE87:BE180)),  2)</f>
        <v>0</v>
      </c>
      <c r="G33" s="36"/>
      <c r="H33" s="36"/>
      <c r="I33" s="146">
        <v>0.20999999999999999</v>
      </c>
      <c r="J33" s="145">
        <f>ROUND(((SUM(BE87:BE180))*I33),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ROUND((SUM(BF87:BF180)),  2)</f>
        <v>0</v>
      </c>
      <c r="G34" s="36"/>
      <c r="H34" s="36"/>
      <c r="I34" s="146">
        <v>0.14999999999999999</v>
      </c>
      <c r="J34" s="145">
        <f>ROUND(((SUM(BF87:BF180))*I34),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ROUND((SUM(BG87:BG180)),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ROUND((SUM(BH87:BH180)),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ROUND((SUM(BI87:BI180)),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2021-062-03 - Bourací práce - objekt 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J87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135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136</v>
      </c>
      <c r="E61" s="172"/>
      <c r="F61" s="172"/>
      <c r="G61" s="172"/>
      <c r="H61" s="172"/>
      <c r="I61" s="172"/>
      <c r="J61" s="173">
        <f>J89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137</v>
      </c>
      <c r="E62" s="172"/>
      <c r="F62" s="172"/>
      <c r="G62" s="172"/>
      <c r="H62" s="172"/>
      <c r="I62" s="172"/>
      <c r="J62" s="173">
        <f>J111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138</v>
      </c>
      <c r="E63" s="172"/>
      <c r="F63" s="172"/>
      <c r="G63" s="172"/>
      <c r="H63" s="172"/>
      <c r="I63" s="172"/>
      <c r="J63" s="173">
        <f>J115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139</v>
      </c>
      <c r="E64" s="166"/>
      <c r="F64" s="166"/>
      <c r="G64" s="166"/>
      <c r="H64" s="166"/>
      <c r="I64" s="166"/>
      <c r="J64" s="167">
        <f>J143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9"/>
      <c r="C65" s="170"/>
      <c r="D65" s="171" t="s">
        <v>140</v>
      </c>
      <c r="E65" s="172"/>
      <c r="F65" s="172"/>
      <c r="G65" s="172"/>
      <c r="H65" s="172"/>
      <c r="I65" s="172"/>
      <c r="J65" s="173">
        <f>J144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141</v>
      </c>
      <c r="E66" s="172"/>
      <c r="F66" s="172"/>
      <c r="G66" s="172"/>
      <c r="H66" s="172"/>
      <c r="I66" s="172"/>
      <c r="J66" s="173">
        <f>J165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142</v>
      </c>
      <c r="E67" s="172"/>
      <c r="F67" s="172"/>
      <c r="G67" s="172"/>
      <c r="H67" s="172"/>
      <c r="I67" s="172"/>
      <c r="J67" s="173">
        <f>J177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143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58" t="str">
        <f>E7</f>
        <v>Oprava sociálního zařízení pro děti</v>
      </c>
      <c r="F77" s="30"/>
      <c r="G77" s="30"/>
      <c r="H77" s="30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128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E9</f>
        <v>2021-062-03 - Bourací práce - objekt A</v>
      </c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F12</f>
        <v>MŠ MJR.Nováka 30, Ostrava- Hrabůvka</v>
      </c>
      <c r="G81" s="38"/>
      <c r="H81" s="38"/>
      <c r="I81" s="30" t="s">
        <v>23</v>
      </c>
      <c r="J81" s="70" t="str">
        <f>IF(J12="","",J12)</f>
        <v>19. 8. 2021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40.05" customHeight="1">
      <c r="A83" s="36"/>
      <c r="B83" s="37"/>
      <c r="C83" s="30" t="s">
        <v>25</v>
      </c>
      <c r="D83" s="38"/>
      <c r="E83" s="38"/>
      <c r="F83" s="25" t="str">
        <f>E15</f>
        <v>Město Ostrava, Prokešovo nám.1803/8, Ostrava</v>
      </c>
      <c r="G83" s="38"/>
      <c r="H83" s="38"/>
      <c r="I83" s="30" t="s">
        <v>31</v>
      </c>
      <c r="J83" s="34" t="str">
        <f>E21</f>
        <v>ČOS exim s.r.o. Alešova 26, České Budějovice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29</v>
      </c>
      <c r="D84" s="38"/>
      <c r="E84" s="38"/>
      <c r="F84" s="25" t="str">
        <f>IF(E18="","",E18)</f>
        <v>Vyplň údaj</v>
      </c>
      <c r="G84" s="38"/>
      <c r="H84" s="38"/>
      <c r="I84" s="30" t="s">
        <v>34</v>
      </c>
      <c r="J84" s="34" t="str">
        <f>E24</f>
        <v>Ing.Dana Mlejnková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75"/>
      <c r="B86" s="176"/>
      <c r="C86" s="177" t="s">
        <v>144</v>
      </c>
      <c r="D86" s="178" t="s">
        <v>57</v>
      </c>
      <c r="E86" s="178" t="s">
        <v>53</v>
      </c>
      <c r="F86" s="178" t="s">
        <v>54</v>
      </c>
      <c r="G86" s="178" t="s">
        <v>145</v>
      </c>
      <c r="H86" s="178" t="s">
        <v>146</v>
      </c>
      <c r="I86" s="178" t="s">
        <v>147</v>
      </c>
      <c r="J86" s="178" t="s">
        <v>133</v>
      </c>
      <c r="K86" s="179" t="s">
        <v>148</v>
      </c>
      <c r="L86" s="180"/>
      <c r="M86" s="90" t="s">
        <v>19</v>
      </c>
      <c r="N86" s="91" t="s">
        <v>42</v>
      </c>
      <c r="O86" s="91" t="s">
        <v>149</v>
      </c>
      <c r="P86" s="91" t="s">
        <v>150</v>
      </c>
      <c r="Q86" s="91" t="s">
        <v>151</v>
      </c>
      <c r="R86" s="91" t="s">
        <v>152</v>
      </c>
      <c r="S86" s="91" t="s">
        <v>153</v>
      </c>
      <c r="T86" s="92" t="s">
        <v>154</v>
      </c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36"/>
      <c r="B87" s="37"/>
      <c r="C87" s="97" t="s">
        <v>155</v>
      </c>
      <c r="D87" s="38"/>
      <c r="E87" s="38"/>
      <c r="F87" s="38"/>
      <c r="G87" s="38"/>
      <c r="H87" s="38"/>
      <c r="I87" s="38"/>
      <c r="J87" s="181">
        <f>BK87</f>
        <v>0</v>
      </c>
      <c r="K87" s="38"/>
      <c r="L87" s="42"/>
      <c r="M87" s="93"/>
      <c r="N87" s="182"/>
      <c r="O87" s="94"/>
      <c r="P87" s="183">
        <f>P88+P143</f>
        <v>0</v>
      </c>
      <c r="Q87" s="94"/>
      <c r="R87" s="183">
        <f>R88+R143</f>
        <v>0.070000000000000007</v>
      </c>
      <c r="S87" s="94"/>
      <c r="T87" s="184">
        <f>T88+T143</f>
        <v>19.546825999999999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71</v>
      </c>
      <c r="AU87" s="15" t="s">
        <v>134</v>
      </c>
      <c r="BK87" s="185">
        <f>BK88+BK143</f>
        <v>0</v>
      </c>
    </row>
    <row r="88" s="12" customFormat="1" ht="25.92" customHeight="1">
      <c r="A88" s="12"/>
      <c r="B88" s="186"/>
      <c r="C88" s="187"/>
      <c r="D88" s="188" t="s">
        <v>71</v>
      </c>
      <c r="E88" s="189" t="s">
        <v>156</v>
      </c>
      <c r="F88" s="189" t="s">
        <v>157</v>
      </c>
      <c r="G88" s="187"/>
      <c r="H88" s="187"/>
      <c r="I88" s="190"/>
      <c r="J88" s="191">
        <f>BK88</f>
        <v>0</v>
      </c>
      <c r="K88" s="187"/>
      <c r="L88" s="192"/>
      <c r="M88" s="193"/>
      <c r="N88" s="194"/>
      <c r="O88" s="194"/>
      <c r="P88" s="195">
        <f>P89+P111+P115</f>
        <v>0</v>
      </c>
      <c r="Q88" s="194"/>
      <c r="R88" s="195">
        <f>R89+R111+R115</f>
        <v>0</v>
      </c>
      <c r="S88" s="194"/>
      <c r="T88" s="196">
        <f>T89+T111+T115</f>
        <v>18.498866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80</v>
      </c>
      <c r="AT88" s="198" t="s">
        <v>71</v>
      </c>
      <c r="AU88" s="198" t="s">
        <v>72</v>
      </c>
      <c r="AY88" s="197" t="s">
        <v>158</v>
      </c>
      <c r="BK88" s="199">
        <f>BK89+BK111+BK115</f>
        <v>0</v>
      </c>
    </row>
    <row r="89" s="12" customFormat="1" ht="22.8" customHeight="1">
      <c r="A89" s="12"/>
      <c r="B89" s="186"/>
      <c r="C89" s="187"/>
      <c r="D89" s="188" t="s">
        <v>71</v>
      </c>
      <c r="E89" s="200" t="s">
        <v>159</v>
      </c>
      <c r="F89" s="200" t="s">
        <v>160</v>
      </c>
      <c r="G89" s="187"/>
      <c r="H89" s="187"/>
      <c r="I89" s="190"/>
      <c r="J89" s="201">
        <f>BK89</f>
        <v>0</v>
      </c>
      <c r="K89" s="187"/>
      <c r="L89" s="192"/>
      <c r="M89" s="193"/>
      <c r="N89" s="194"/>
      <c r="O89" s="194"/>
      <c r="P89" s="195">
        <f>SUM(P90:P110)</f>
        <v>0</v>
      </c>
      <c r="Q89" s="194"/>
      <c r="R89" s="195">
        <f>SUM(R90:R110)</f>
        <v>0</v>
      </c>
      <c r="S89" s="194"/>
      <c r="T89" s="196">
        <f>SUM(T90:T110)</f>
        <v>11.278218000000001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80</v>
      </c>
      <c r="AT89" s="198" t="s">
        <v>71</v>
      </c>
      <c r="AU89" s="198" t="s">
        <v>80</v>
      </c>
      <c r="AY89" s="197" t="s">
        <v>158</v>
      </c>
      <c r="BK89" s="199">
        <f>SUM(BK90:BK110)</f>
        <v>0</v>
      </c>
    </row>
    <row r="90" s="2" customFormat="1" ht="16.5" customHeight="1">
      <c r="A90" s="36"/>
      <c r="B90" s="37"/>
      <c r="C90" s="202" t="s">
        <v>80</v>
      </c>
      <c r="D90" s="202" t="s">
        <v>161</v>
      </c>
      <c r="E90" s="203" t="s">
        <v>162</v>
      </c>
      <c r="F90" s="204" t="s">
        <v>163</v>
      </c>
      <c r="G90" s="205" t="s">
        <v>164</v>
      </c>
      <c r="H90" s="206">
        <v>34.969999999999999</v>
      </c>
      <c r="I90" s="207"/>
      <c r="J90" s="208">
        <f>ROUND(I90*H90,2)</f>
        <v>0</v>
      </c>
      <c r="K90" s="204" t="s">
        <v>165</v>
      </c>
      <c r="L90" s="42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0.13100000000000001</v>
      </c>
      <c r="T90" s="212">
        <f>S90*H90</f>
        <v>4.5810700000000004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166</v>
      </c>
      <c r="AT90" s="213" t="s">
        <v>161</v>
      </c>
      <c r="AU90" s="213" t="s">
        <v>82</v>
      </c>
      <c r="AY90" s="15" t="s">
        <v>158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166</v>
      </c>
      <c r="BM90" s="213" t="s">
        <v>380</v>
      </c>
    </row>
    <row r="91" s="2" customFormat="1">
      <c r="A91" s="36"/>
      <c r="B91" s="37"/>
      <c r="C91" s="38"/>
      <c r="D91" s="215" t="s">
        <v>168</v>
      </c>
      <c r="E91" s="38"/>
      <c r="F91" s="216" t="s">
        <v>169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168</v>
      </c>
      <c r="AU91" s="15" t="s">
        <v>82</v>
      </c>
    </row>
    <row r="92" s="2" customFormat="1">
      <c r="A92" s="36"/>
      <c r="B92" s="37"/>
      <c r="C92" s="38"/>
      <c r="D92" s="220" t="s">
        <v>170</v>
      </c>
      <c r="E92" s="38"/>
      <c r="F92" s="221" t="s">
        <v>171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170</v>
      </c>
      <c r="AU92" s="15" t="s">
        <v>82</v>
      </c>
    </row>
    <row r="93" s="2" customFormat="1" ht="16.5" customHeight="1">
      <c r="A93" s="36"/>
      <c r="B93" s="37"/>
      <c r="C93" s="202" t="s">
        <v>82</v>
      </c>
      <c r="D93" s="202" t="s">
        <v>161</v>
      </c>
      <c r="E93" s="203" t="s">
        <v>172</v>
      </c>
      <c r="F93" s="204" t="s">
        <v>173</v>
      </c>
      <c r="G93" s="205" t="s">
        <v>174</v>
      </c>
      <c r="H93" s="206">
        <v>0.059999999999999998</v>
      </c>
      <c r="I93" s="207"/>
      <c r="J93" s="208">
        <f>ROUND(I93*H93,2)</f>
        <v>0</v>
      </c>
      <c r="K93" s="204" t="s">
        <v>165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2.2000000000000002</v>
      </c>
      <c r="T93" s="212">
        <f>S93*H93</f>
        <v>0.13200000000000001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166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166</v>
      </c>
      <c r="BM93" s="213" t="s">
        <v>381</v>
      </c>
    </row>
    <row r="94" s="2" customFormat="1">
      <c r="A94" s="36"/>
      <c r="B94" s="37"/>
      <c r="C94" s="38"/>
      <c r="D94" s="215" t="s">
        <v>168</v>
      </c>
      <c r="E94" s="38"/>
      <c r="F94" s="216" t="s">
        <v>176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2" customFormat="1">
      <c r="A95" s="36"/>
      <c r="B95" s="37"/>
      <c r="C95" s="38"/>
      <c r="D95" s="220" t="s">
        <v>170</v>
      </c>
      <c r="E95" s="38"/>
      <c r="F95" s="221" t="s">
        <v>177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170</v>
      </c>
      <c r="AU95" s="15" t="s">
        <v>82</v>
      </c>
    </row>
    <row r="96" s="2" customFormat="1" ht="16.5" customHeight="1">
      <c r="A96" s="36"/>
      <c r="B96" s="37"/>
      <c r="C96" s="202" t="s">
        <v>178</v>
      </c>
      <c r="D96" s="202" t="s">
        <v>161</v>
      </c>
      <c r="E96" s="203" t="s">
        <v>179</v>
      </c>
      <c r="F96" s="204" t="s">
        <v>180</v>
      </c>
      <c r="G96" s="205" t="s">
        <v>164</v>
      </c>
      <c r="H96" s="206">
        <v>4.7400000000000002</v>
      </c>
      <c r="I96" s="207"/>
      <c r="J96" s="208">
        <f>ROUND(I96*H96,2)</f>
        <v>0</v>
      </c>
      <c r="K96" s="204" t="s">
        <v>165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0.089999999999999997</v>
      </c>
      <c r="T96" s="212">
        <f>S96*H96</f>
        <v>0.42659999999999998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166</v>
      </c>
      <c r="AT96" s="213" t="s">
        <v>161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382</v>
      </c>
    </row>
    <row r="97" s="2" customFormat="1">
      <c r="A97" s="36"/>
      <c r="B97" s="37"/>
      <c r="C97" s="38"/>
      <c r="D97" s="215" t="s">
        <v>168</v>
      </c>
      <c r="E97" s="38"/>
      <c r="F97" s="216" t="s">
        <v>182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>
      <c r="A98" s="36"/>
      <c r="B98" s="37"/>
      <c r="C98" s="38"/>
      <c r="D98" s="220" t="s">
        <v>170</v>
      </c>
      <c r="E98" s="38"/>
      <c r="F98" s="221" t="s">
        <v>183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170</v>
      </c>
      <c r="AU98" s="15" t="s">
        <v>82</v>
      </c>
    </row>
    <row r="99" s="2" customFormat="1" ht="16.5" customHeight="1">
      <c r="A99" s="36"/>
      <c r="B99" s="37"/>
      <c r="C99" s="202" t="s">
        <v>166</v>
      </c>
      <c r="D99" s="202" t="s">
        <v>161</v>
      </c>
      <c r="E99" s="203" t="s">
        <v>184</v>
      </c>
      <c r="F99" s="204" t="s">
        <v>185</v>
      </c>
      <c r="G99" s="205" t="s">
        <v>164</v>
      </c>
      <c r="H99" s="206">
        <v>37.719999999999999</v>
      </c>
      <c r="I99" s="207"/>
      <c r="J99" s="208">
        <f>ROUND(I99*H99,2)</f>
        <v>0</v>
      </c>
      <c r="K99" s="204" t="s">
        <v>165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0.089999999999999997</v>
      </c>
      <c r="T99" s="212">
        <f>S99*H99</f>
        <v>3.3947999999999996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166</v>
      </c>
      <c r="AT99" s="213" t="s">
        <v>161</v>
      </c>
      <c r="AU99" s="213" t="s">
        <v>82</v>
      </c>
      <c r="AY99" s="15" t="s">
        <v>158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166</v>
      </c>
      <c r="BM99" s="213" t="s">
        <v>383</v>
      </c>
    </row>
    <row r="100" s="2" customFormat="1">
      <c r="A100" s="36"/>
      <c r="B100" s="37"/>
      <c r="C100" s="38"/>
      <c r="D100" s="215" t="s">
        <v>168</v>
      </c>
      <c r="E100" s="38"/>
      <c r="F100" s="216" t="s">
        <v>187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168</v>
      </c>
      <c r="AU100" s="15" t="s">
        <v>82</v>
      </c>
    </row>
    <row r="101" s="2" customFormat="1">
      <c r="A101" s="36"/>
      <c r="B101" s="37"/>
      <c r="C101" s="38"/>
      <c r="D101" s="220" t="s">
        <v>170</v>
      </c>
      <c r="E101" s="38"/>
      <c r="F101" s="221" t="s">
        <v>188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170</v>
      </c>
      <c r="AU101" s="15" t="s">
        <v>82</v>
      </c>
    </row>
    <row r="102" s="2" customFormat="1" ht="16.5" customHeight="1">
      <c r="A102" s="36"/>
      <c r="B102" s="37"/>
      <c r="C102" s="202" t="s">
        <v>189</v>
      </c>
      <c r="D102" s="202" t="s">
        <v>161</v>
      </c>
      <c r="E102" s="203" t="s">
        <v>190</v>
      </c>
      <c r="F102" s="204" t="s">
        <v>191</v>
      </c>
      <c r="G102" s="205" t="s">
        <v>164</v>
      </c>
      <c r="H102" s="206">
        <v>4.7400000000000002</v>
      </c>
      <c r="I102" s="207"/>
      <c r="J102" s="208">
        <f>ROUND(I102*H102,2)</f>
        <v>0</v>
      </c>
      <c r="K102" s="204" t="s">
        <v>165</v>
      </c>
      <c r="L102" s="42"/>
      <c r="M102" s="209" t="s">
        <v>19</v>
      </c>
      <c r="N102" s="210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0.035000000000000003</v>
      </c>
      <c r="T102" s="212">
        <f>S102*H102</f>
        <v>0.16590000000000002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166</v>
      </c>
      <c r="AT102" s="213" t="s">
        <v>161</v>
      </c>
      <c r="AU102" s="213" t="s">
        <v>82</v>
      </c>
      <c r="AY102" s="15" t="s">
        <v>158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166</v>
      </c>
      <c r="BM102" s="213" t="s">
        <v>384</v>
      </c>
    </row>
    <row r="103" s="2" customFormat="1">
      <c r="A103" s="36"/>
      <c r="B103" s="37"/>
      <c r="C103" s="38"/>
      <c r="D103" s="215" t="s">
        <v>168</v>
      </c>
      <c r="E103" s="38"/>
      <c r="F103" s="216" t="s">
        <v>193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168</v>
      </c>
      <c r="AU103" s="15" t="s">
        <v>82</v>
      </c>
    </row>
    <row r="104" s="2" customFormat="1">
      <c r="A104" s="36"/>
      <c r="B104" s="37"/>
      <c r="C104" s="38"/>
      <c r="D104" s="220" t="s">
        <v>170</v>
      </c>
      <c r="E104" s="38"/>
      <c r="F104" s="221" t="s">
        <v>194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170</v>
      </c>
      <c r="AU104" s="15" t="s">
        <v>82</v>
      </c>
    </row>
    <row r="105" s="2" customFormat="1" ht="16.5" customHeight="1">
      <c r="A105" s="36"/>
      <c r="B105" s="37"/>
      <c r="C105" s="202" t="s">
        <v>195</v>
      </c>
      <c r="D105" s="202" t="s">
        <v>161</v>
      </c>
      <c r="E105" s="203" t="s">
        <v>196</v>
      </c>
      <c r="F105" s="204" t="s">
        <v>197</v>
      </c>
      <c r="G105" s="205" t="s">
        <v>164</v>
      </c>
      <c r="H105" s="206">
        <v>37.719999999999999</v>
      </c>
      <c r="I105" s="207"/>
      <c r="J105" s="208">
        <f>ROUND(I105*H105,2)</f>
        <v>0</v>
      </c>
      <c r="K105" s="204" t="s">
        <v>165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0.035000000000000003</v>
      </c>
      <c r="T105" s="212">
        <f>S105*H105</f>
        <v>1.3202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166</v>
      </c>
      <c r="BM105" s="213" t="s">
        <v>385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199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>
      <c r="A107" s="36"/>
      <c r="B107" s="37"/>
      <c r="C107" s="38"/>
      <c r="D107" s="220" t="s">
        <v>170</v>
      </c>
      <c r="E107" s="38"/>
      <c r="F107" s="221" t="s">
        <v>200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170</v>
      </c>
      <c r="AU107" s="15" t="s">
        <v>82</v>
      </c>
    </row>
    <row r="108" s="2" customFormat="1" ht="16.5" customHeight="1">
      <c r="A108" s="36"/>
      <c r="B108" s="37"/>
      <c r="C108" s="202" t="s">
        <v>201</v>
      </c>
      <c r="D108" s="202" t="s">
        <v>161</v>
      </c>
      <c r="E108" s="203" t="s">
        <v>202</v>
      </c>
      <c r="F108" s="204" t="s">
        <v>203</v>
      </c>
      <c r="G108" s="205" t="s">
        <v>164</v>
      </c>
      <c r="H108" s="206">
        <v>16.547999999999998</v>
      </c>
      <c r="I108" s="207"/>
      <c r="J108" s="208">
        <f>ROUND(I108*H108,2)</f>
        <v>0</v>
      </c>
      <c r="K108" s="204" t="s">
        <v>165</v>
      </c>
      <c r="L108" s="42"/>
      <c r="M108" s="209" t="s">
        <v>19</v>
      </c>
      <c r="N108" s="210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0.075999999999999998</v>
      </c>
      <c r="T108" s="212">
        <f>S108*H108</f>
        <v>1.2576479999999999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166</v>
      </c>
      <c r="AT108" s="213" t="s">
        <v>161</v>
      </c>
      <c r="AU108" s="213" t="s">
        <v>82</v>
      </c>
      <c r="AY108" s="15" t="s">
        <v>158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166</v>
      </c>
      <c r="BM108" s="213" t="s">
        <v>386</v>
      </c>
    </row>
    <row r="109" s="2" customFormat="1">
      <c r="A109" s="36"/>
      <c r="B109" s="37"/>
      <c r="C109" s="38"/>
      <c r="D109" s="215" t="s">
        <v>168</v>
      </c>
      <c r="E109" s="38"/>
      <c r="F109" s="216" t="s">
        <v>205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168</v>
      </c>
      <c r="AU109" s="15" t="s">
        <v>82</v>
      </c>
    </row>
    <row r="110" s="2" customFormat="1">
      <c r="A110" s="36"/>
      <c r="B110" s="37"/>
      <c r="C110" s="38"/>
      <c r="D110" s="220" t="s">
        <v>170</v>
      </c>
      <c r="E110" s="38"/>
      <c r="F110" s="221" t="s">
        <v>206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170</v>
      </c>
      <c r="AU110" s="15" t="s">
        <v>82</v>
      </c>
    </row>
    <row r="111" s="12" customFormat="1" ht="22.8" customHeight="1">
      <c r="A111" s="12"/>
      <c r="B111" s="186"/>
      <c r="C111" s="187"/>
      <c r="D111" s="188" t="s">
        <v>71</v>
      </c>
      <c r="E111" s="200" t="s">
        <v>207</v>
      </c>
      <c r="F111" s="200" t="s">
        <v>208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SUM(P112:P114)</f>
        <v>0</v>
      </c>
      <c r="Q111" s="194"/>
      <c r="R111" s="195">
        <f>SUM(R112:R114)</f>
        <v>0</v>
      </c>
      <c r="S111" s="194"/>
      <c r="T111" s="196">
        <f>SUM(T112:T114)</f>
        <v>7.2206480000000006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80</v>
      </c>
      <c r="AT111" s="198" t="s">
        <v>71</v>
      </c>
      <c r="AU111" s="198" t="s">
        <v>80</v>
      </c>
      <c r="AY111" s="197" t="s">
        <v>158</v>
      </c>
      <c r="BK111" s="199">
        <f>SUM(BK112:BK114)</f>
        <v>0</v>
      </c>
    </row>
    <row r="112" s="2" customFormat="1" ht="16.5" customHeight="1">
      <c r="A112" s="36"/>
      <c r="B112" s="37"/>
      <c r="C112" s="202" t="s">
        <v>209</v>
      </c>
      <c r="D112" s="202" t="s">
        <v>161</v>
      </c>
      <c r="E112" s="203" t="s">
        <v>210</v>
      </c>
      <c r="F112" s="204" t="s">
        <v>211</v>
      </c>
      <c r="G112" s="205" t="s">
        <v>164</v>
      </c>
      <c r="H112" s="206">
        <v>106.18600000000001</v>
      </c>
      <c r="I112" s="207"/>
      <c r="J112" s="208">
        <f>ROUND(I112*H112,2)</f>
        <v>0</v>
      </c>
      <c r="K112" s="204" t="s">
        <v>165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0.068000000000000005</v>
      </c>
      <c r="T112" s="212">
        <f>S112*H112</f>
        <v>7.2206480000000006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166</v>
      </c>
      <c r="AT112" s="213" t="s">
        <v>161</v>
      </c>
      <c r="AU112" s="213" t="s">
        <v>82</v>
      </c>
      <c r="AY112" s="15" t="s">
        <v>158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166</v>
      </c>
      <c r="BM112" s="213" t="s">
        <v>387</v>
      </c>
    </row>
    <row r="113" s="2" customFormat="1">
      <c r="A113" s="36"/>
      <c r="B113" s="37"/>
      <c r="C113" s="38"/>
      <c r="D113" s="215" t="s">
        <v>168</v>
      </c>
      <c r="E113" s="38"/>
      <c r="F113" s="216" t="s">
        <v>213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168</v>
      </c>
      <c r="AU113" s="15" t="s">
        <v>82</v>
      </c>
    </row>
    <row r="114" s="2" customFormat="1">
      <c r="A114" s="36"/>
      <c r="B114" s="37"/>
      <c r="C114" s="38"/>
      <c r="D114" s="220" t="s">
        <v>170</v>
      </c>
      <c r="E114" s="38"/>
      <c r="F114" s="221" t="s">
        <v>214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170</v>
      </c>
      <c r="AU114" s="15" t="s">
        <v>82</v>
      </c>
    </row>
    <row r="115" s="12" customFormat="1" ht="22.8" customHeight="1">
      <c r="A115" s="12"/>
      <c r="B115" s="186"/>
      <c r="C115" s="187"/>
      <c r="D115" s="188" t="s">
        <v>71</v>
      </c>
      <c r="E115" s="200" t="s">
        <v>215</v>
      </c>
      <c r="F115" s="200" t="s">
        <v>216</v>
      </c>
      <c r="G115" s="187"/>
      <c r="H115" s="187"/>
      <c r="I115" s="190"/>
      <c r="J115" s="201">
        <f>BK115</f>
        <v>0</v>
      </c>
      <c r="K115" s="187"/>
      <c r="L115" s="192"/>
      <c r="M115" s="193"/>
      <c r="N115" s="194"/>
      <c r="O115" s="194"/>
      <c r="P115" s="195">
        <f>SUM(P116:P142)</f>
        <v>0</v>
      </c>
      <c r="Q115" s="194"/>
      <c r="R115" s="195">
        <f>SUM(R116:R142)</f>
        <v>0</v>
      </c>
      <c r="S115" s="194"/>
      <c r="T115" s="196">
        <f>SUM(T116:T142)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7" t="s">
        <v>80</v>
      </c>
      <c r="AT115" s="198" t="s">
        <v>71</v>
      </c>
      <c r="AU115" s="198" t="s">
        <v>80</v>
      </c>
      <c r="AY115" s="197" t="s">
        <v>158</v>
      </c>
      <c r="BK115" s="199">
        <f>SUM(BK116:BK142)</f>
        <v>0</v>
      </c>
    </row>
    <row r="116" s="2" customFormat="1" ht="16.5" customHeight="1">
      <c r="A116" s="36"/>
      <c r="B116" s="37"/>
      <c r="C116" s="202" t="s">
        <v>217</v>
      </c>
      <c r="D116" s="202" t="s">
        <v>161</v>
      </c>
      <c r="E116" s="203" t="s">
        <v>218</v>
      </c>
      <c r="F116" s="204" t="s">
        <v>219</v>
      </c>
      <c r="G116" s="205" t="s">
        <v>220</v>
      </c>
      <c r="H116" s="206">
        <v>19.547000000000001</v>
      </c>
      <c r="I116" s="207"/>
      <c r="J116" s="208">
        <f>ROUND(I116*H116,2)</f>
        <v>0</v>
      </c>
      <c r="K116" s="204" t="s">
        <v>165</v>
      </c>
      <c r="L116" s="42"/>
      <c r="M116" s="209" t="s">
        <v>19</v>
      </c>
      <c r="N116" s="210" t="s">
        <v>43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166</v>
      </c>
      <c r="AT116" s="213" t="s">
        <v>161</v>
      </c>
      <c r="AU116" s="213" t="s">
        <v>82</v>
      </c>
      <c r="AY116" s="15" t="s">
        <v>158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80</v>
      </c>
      <c r="BK116" s="214">
        <f>ROUND(I116*H116,2)</f>
        <v>0</v>
      </c>
      <c r="BL116" s="15" t="s">
        <v>166</v>
      </c>
      <c r="BM116" s="213" t="s">
        <v>388</v>
      </c>
    </row>
    <row r="117" s="2" customFormat="1">
      <c r="A117" s="36"/>
      <c r="B117" s="37"/>
      <c r="C117" s="38"/>
      <c r="D117" s="215" t="s">
        <v>168</v>
      </c>
      <c r="E117" s="38"/>
      <c r="F117" s="216" t="s">
        <v>222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168</v>
      </c>
      <c r="AU117" s="15" t="s">
        <v>82</v>
      </c>
    </row>
    <row r="118" s="2" customFormat="1">
      <c r="A118" s="36"/>
      <c r="B118" s="37"/>
      <c r="C118" s="38"/>
      <c r="D118" s="220" t="s">
        <v>170</v>
      </c>
      <c r="E118" s="38"/>
      <c r="F118" s="221" t="s">
        <v>223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170</v>
      </c>
      <c r="AU118" s="15" t="s">
        <v>82</v>
      </c>
    </row>
    <row r="119" s="2" customFormat="1" ht="16.5" customHeight="1">
      <c r="A119" s="36"/>
      <c r="B119" s="37"/>
      <c r="C119" s="202" t="s">
        <v>224</v>
      </c>
      <c r="D119" s="202" t="s">
        <v>161</v>
      </c>
      <c r="E119" s="203" t="s">
        <v>225</v>
      </c>
      <c r="F119" s="204" t="s">
        <v>226</v>
      </c>
      <c r="G119" s="205" t="s">
        <v>220</v>
      </c>
      <c r="H119" s="206">
        <v>19.547000000000001</v>
      </c>
      <c r="I119" s="207"/>
      <c r="J119" s="208">
        <f>ROUND(I119*H119,2)</f>
        <v>0</v>
      </c>
      <c r="K119" s="204" t="s">
        <v>165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166</v>
      </c>
      <c r="AT119" s="213" t="s">
        <v>161</v>
      </c>
      <c r="AU119" s="213" t="s">
        <v>82</v>
      </c>
      <c r="AY119" s="15" t="s">
        <v>158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166</v>
      </c>
      <c r="BM119" s="213" t="s">
        <v>389</v>
      </c>
    </row>
    <row r="120" s="2" customFormat="1">
      <c r="A120" s="36"/>
      <c r="B120" s="37"/>
      <c r="C120" s="38"/>
      <c r="D120" s="215" t="s">
        <v>168</v>
      </c>
      <c r="E120" s="38"/>
      <c r="F120" s="216" t="s">
        <v>228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168</v>
      </c>
      <c r="AU120" s="15" t="s">
        <v>82</v>
      </c>
    </row>
    <row r="121" s="2" customFormat="1">
      <c r="A121" s="36"/>
      <c r="B121" s="37"/>
      <c r="C121" s="38"/>
      <c r="D121" s="220" t="s">
        <v>170</v>
      </c>
      <c r="E121" s="38"/>
      <c r="F121" s="221" t="s">
        <v>229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170</v>
      </c>
      <c r="AU121" s="15" t="s">
        <v>82</v>
      </c>
    </row>
    <row r="122" s="2" customFormat="1" ht="16.5" customHeight="1">
      <c r="A122" s="36"/>
      <c r="B122" s="37"/>
      <c r="C122" s="202" t="s">
        <v>230</v>
      </c>
      <c r="D122" s="202" t="s">
        <v>161</v>
      </c>
      <c r="E122" s="203" t="s">
        <v>231</v>
      </c>
      <c r="F122" s="204" t="s">
        <v>232</v>
      </c>
      <c r="G122" s="205" t="s">
        <v>220</v>
      </c>
      <c r="H122" s="206">
        <v>195.47</v>
      </c>
      <c r="I122" s="207"/>
      <c r="J122" s="208">
        <f>ROUND(I122*H122,2)</f>
        <v>0</v>
      </c>
      <c r="K122" s="204" t="s">
        <v>165</v>
      </c>
      <c r="L122" s="42"/>
      <c r="M122" s="209" t="s">
        <v>19</v>
      </c>
      <c r="N122" s="210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166</v>
      </c>
      <c r="AT122" s="213" t="s">
        <v>161</v>
      </c>
      <c r="AU122" s="213" t="s">
        <v>82</v>
      </c>
      <c r="AY122" s="15" t="s">
        <v>158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166</v>
      </c>
      <c r="BM122" s="213" t="s">
        <v>390</v>
      </c>
    </row>
    <row r="123" s="2" customFormat="1">
      <c r="A123" s="36"/>
      <c r="B123" s="37"/>
      <c r="C123" s="38"/>
      <c r="D123" s="215" t="s">
        <v>168</v>
      </c>
      <c r="E123" s="38"/>
      <c r="F123" s="216" t="s">
        <v>234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168</v>
      </c>
      <c r="AU123" s="15" t="s">
        <v>82</v>
      </c>
    </row>
    <row r="124" s="2" customFormat="1">
      <c r="A124" s="36"/>
      <c r="B124" s="37"/>
      <c r="C124" s="38"/>
      <c r="D124" s="220" t="s">
        <v>170</v>
      </c>
      <c r="E124" s="38"/>
      <c r="F124" s="221" t="s">
        <v>235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170</v>
      </c>
      <c r="AU124" s="15" t="s">
        <v>82</v>
      </c>
    </row>
    <row r="125" s="2" customFormat="1" ht="21.75" customHeight="1">
      <c r="A125" s="36"/>
      <c r="B125" s="37"/>
      <c r="C125" s="202" t="s">
        <v>236</v>
      </c>
      <c r="D125" s="202" t="s">
        <v>161</v>
      </c>
      <c r="E125" s="203" t="s">
        <v>237</v>
      </c>
      <c r="F125" s="204" t="s">
        <v>238</v>
      </c>
      <c r="G125" s="205" t="s">
        <v>220</v>
      </c>
      <c r="H125" s="206">
        <v>3.9540000000000002</v>
      </c>
      <c r="I125" s="207"/>
      <c r="J125" s="208">
        <f>ROUND(I125*H125,2)</f>
        <v>0</v>
      </c>
      <c r="K125" s="204" t="s">
        <v>165</v>
      </c>
      <c r="L125" s="42"/>
      <c r="M125" s="209" t="s">
        <v>19</v>
      </c>
      <c r="N125" s="210" t="s">
        <v>43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166</v>
      </c>
      <c r="AT125" s="213" t="s">
        <v>161</v>
      </c>
      <c r="AU125" s="213" t="s">
        <v>82</v>
      </c>
      <c r="AY125" s="15" t="s">
        <v>158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80</v>
      </c>
      <c r="BK125" s="214">
        <f>ROUND(I125*H125,2)</f>
        <v>0</v>
      </c>
      <c r="BL125" s="15" t="s">
        <v>166</v>
      </c>
      <c r="BM125" s="213" t="s">
        <v>391</v>
      </c>
    </row>
    <row r="126" s="2" customFormat="1">
      <c r="A126" s="36"/>
      <c r="B126" s="37"/>
      <c r="C126" s="38"/>
      <c r="D126" s="215" t="s">
        <v>168</v>
      </c>
      <c r="E126" s="38"/>
      <c r="F126" s="216" t="s">
        <v>240</v>
      </c>
      <c r="G126" s="38"/>
      <c r="H126" s="38"/>
      <c r="I126" s="217"/>
      <c r="J126" s="38"/>
      <c r="K126" s="38"/>
      <c r="L126" s="42"/>
      <c r="M126" s="218"/>
      <c r="N126" s="219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168</v>
      </c>
      <c r="AU126" s="15" t="s">
        <v>82</v>
      </c>
    </row>
    <row r="127" s="2" customFormat="1">
      <c r="A127" s="36"/>
      <c r="B127" s="37"/>
      <c r="C127" s="38"/>
      <c r="D127" s="220" t="s">
        <v>170</v>
      </c>
      <c r="E127" s="38"/>
      <c r="F127" s="221" t="s">
        <v>241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170</v>
      </c>
      <c r="AU127" s="15" t="s">
        <v>82</v>
      </c>
    </row>
    <row r="128" s="2" customFormat="1" ht="21.75" customHeight="1">
      <c r="A128" s="36"/>
      <c r="B128" s="37"/>
      <c r="C128" s="202" t="s">
        <v>242</v>
      </c>
      <c r="D128" s="202" t="s">
        <v>161</v>
      </c>
      <c r="E128" s="203" t="s">
        <v>243</v>
      </c>
      <c r="F128" s="204" t="s">
        <v>244</v>
      </c>
      <c r="G128" s="205" t="s">
        <v>220</v>
      </c>
      <c r="H128" s="206">
        <v>4.5810000000000004</v>
      </c>
      <c r="I128" s="207"/>
      <c r="J128" s="208">
        <f>ROUND(I128*H128,2)</f>
        <v>0</v>
      </c>
      <c r="K128" s="204" t="s">
        <v>165</v>
      </c>
      <c r="L128" s="42"/>
      <c r="M128" s="209" t="s">
        <v>19</v>
      </c>
      <c r="N128" s="210" t="s">
        <v>43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166</v>
      </c>
      <c r="AT128" s="213" t="s">
        <v>161</v>
      </c>
      <c r="AU128" s="213" t="s">
        <v>82</v>
      </c>
      <c r="AY128" s="15" t="s">
        <v>158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80</v>
      </c>
      <c r="BK128" s="214">
        <f>ROUND(I128*H128,2)</f>
        <v>0</v>
      </c>
      <c r="BL128" s="15" t="s">
        <v>166</v>
      </c>
      <c r="BM128" s="213" t="s">
        <v>392</v>
      </c>
    </row>
    <row r="129" s="2" customFormat="1">
      <c r="A129" s="36"/>
      <c r="B129" s="37"/>
      <c r="C129" s="38"/>
      <c r="D129" s="215" t="s">
        <v>168</v>
      </c>
      <c r="E129" s="38"/>
      <c r="F129" s="216" t="s">
        <v>246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168</v>
      </c>
      <c r="AU129" s="15" t="s">
        <v>82</v>
      </c>
    </row>
    <row r="130" s="2" customFormat="1">
      <c r="A130" s="36"/>
      <c r="B130" s="37"/>
      <c r="C130" s="38"/>
      <c r="D130" s="220" t="s">
        <v>170</v>
      </c>
      <c r="E130" s="38"/>
      <c r="F130" s="221" t="s">
        <v>247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170</v>
      </c>
      <c r="AU130" s="15" t="s">
        <v>82</v>
      </c>
    </row>
    <row r="131" s="2" customFormat="1" ht="21.75" customHeight="1">
      <c r="A131" s="36"/>
      <c r="B131" s="37"/>
      <c r="C131" s="202" t="s">
        <v>248</v>
      </c>
      <c r="D131" s="202" t="s">
        <v>161</v>
      </c>
      <c r="E131" s="203" t="s">
        <v>249</v>
      </c>
      <c r="F131" s="204" t="s">
        <v>250</v>
      </c>
      <c r="G131" s="205" t="s">
        <v>220</v>
      </c>
      <c r="H131" s="206">
        <v>8.7070000000000007</v>
      </c>
      <c r="I131" s="207"/>
      <c r="J131" s="208">
        <f>ROUND(I131*H131,2)</f>
        <v>0</v>
      </c>
      <c r="K131" s="204" t="s">
        <v>165</v>
      </c>
      <c r="L131" s="42"/>
      <c r="M131" s="209" t="s">
        <v>19</v>
      </c>
      <c r="N131" s="210" t="s">
        <v>43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166</v>
      </c>
      <c r="AT131" s="213" t="s">
        <v>161</v>
      </c>
      <c r="AU131" s="213" t="s">
        <v>82</v>
      </c>
      <c r="AY131" s="15" t="s">
        <v>158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80</v>
      </c>
      <c r="BK131" s="214">
        <f>ROUND(I131*H131,2)</f>
        <v>0</v>
      </c>
      <c r="BL131" s="15" t="s">
        <v>166</v>
      </c>
      <c r="BM131" s="213" t="s">
        <v>393</v>
      </c>
    </row>
    <row r="132" s="2" customFormat="1">
      <c r="A132" s="36"/>
      <c r="B132" s="37"/>
      <c r="C132" s="38"/>
      <c r="D132" s="215" t="s">
        <v>168</v>
      </c>
      <c r="E132" s="38"/>
      <c r="F132" s="216" t="s">
        <v>252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168</v>
      </c>
      <c r="AU132" s="15" t="s">
        <v>82</v>
      </c>
    </row>
    <row r="133" s="2" customFormat="1">
      <c r="A133" s="36"/>
      <c r="B133" s="37"/>
      <c r="C133" s="38"/>
      <c r="D133" s="220" t="s">
        <v>170</v>
      </c>
      <c r="E133" s="38"/>
      <c r="F133" s="221" t="s">
        <v>253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170</v>
      </c>
      <c r="AU133" s="15" t="s">
        <v>82</v>
      </c>
    </row>
    <row r="134" s="2" customFormat="1" ht="21.75" customHeight="1">
      <c r="A134" s="36"/>
      <c r="B134" s="37"/>
      <c r="C134" s="202" t="s">
        <v>8</v>
      </c>
      <c r="D134" s="202" t="s">
        <v>161</v>
      </c>
      <c r="E134" s="203" t="s">
        <v>254</v>
      </c>
      <c r="F134" s="204" t="s">
        <v>255</v>
      </c>
      <c r="G134" s="205" t="s">
        <v>220</v>
      </c>
      <c r="H134" s="206">
        <v>1.869</v>
      </c>
      <c r="I134" s="207"/>
      <c r="J134" s="208">
        <f>ROUND(I134*H134,2)</f>
        <v>0</v>
      </c>
      <c r="K134" s="204" t="s">
        <v>165</v>
      </c>
      <c r="L134" s="42"/>
      <c r="M134" s="209" t="s">
        <v>19</v>
      </c>
      <c r="N134" s="210" t="s">
        <v>43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166</v>
      </c>
      <c r="AT134" s="213" t="s">
        <v>161</v>
      </c>
      <c r="AU134" s="213" t="s">
        <v>82</v>
      </c>
      <c r="AY134" s="15" t="s">
        <v>158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166</v>
      </c>
      <c r="BM134" s="213" t="s">
        <v>394</v>
      </c>
    </row>
    <row r="135" s="2" customFormat="1">
      <c r="A135" s="36"/>
      <c r="B135" s="37"/>
      <c r="C135" s="38"/>
      <c r="D135" s="215" t="s">
        <v>168</v>
      </c>
      <c r="E135" s="38"/>
      <c r="F135" s="216" t="s">
        <v>257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168</v>
      </c>
      <c r="AU135" s="15" t="s">
        <v>82</v>
      </c>
    </row>
    <row r="136" s="2" customFormat="1">
      <c r="A136" s="36"/>
      <c r="B136" s="37"/>
      <c r="C136" s="38"/>
      <c r="D136" s="220" t="s">
        <v>170</v>
      </c>
      <c r="E136" s="38"/>
      <c r="F136" s="221" t="s">
        <v>258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170</v>
      </c>
      <c r="AU136" s="15" t="s">
        <v>82</v>
      </c>
    </row>
    <row r="137" s="2" customFormat="1" ht="21.75" customHeight="1">
      <c r="A137" s="36"/>
      <c r="B137" s="37"/>
      <c r="C137" s="202" t="s">
        <v>259</v>
      </c>
      <c r="D137" s="202" t="s">
        <v>161</v>
      </c>
      <c r="E137" s="203" t="s">
        <v>260</v>
      </c>
      <c r="F137" s="204" t="s">
        <v>261</v>
      </c>
      <c r="G137" s="205" t="s">
        <v>220</v>
      </c>
      <c r="H137" s="206">
        <v>0.28799999999999998</v>
      </c>
      <c r="I137" s="207"/>
      <c r="J137" s="208">
        <f>ROUND(I137*H137,2)</f>
        <v>0</v>
      </c>
      <c r="K137" s="204" t="s">
        <v>165</v>
      </c>
      <c r="L137" s="42"/>
      <c r="M137" s="209" t="s">
        <v>19</v>
      </c>
      <c r="N137" s="210" t="s">
        <v>43</v>
      </c>
      <c r="O137" s="82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166</v>
      </c>
      <c r="AT137" s="213" t="s">
        <v>161</v>
      </c>
      <c r="AU137" s="213" t="s">
        <v>82</v>
      </c>
      <c r="AY137" s="15" t="s">
        <v>158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80</v>
      </c>
      <c r="BK137" s="214">
        <f>ROUND(I137*H137,2)</f>
        <v>0</v>
      </c>
      <c r="BL137" s="15" t="s">
        <v>166</v>
      </c>
      <c r="BM137" s="213" t="s">
        <v>395</v>
      </c>
    </row>
    <row r="138" s="2" customFormat="1">
      <c r="A138" s="36"/>
      <c r="B138" s="37"/>
      <c r="C138" s="38"/>
      <c r="D138" s="215" t="s">
        <v>168</v>
      </c>
      <c r="E138" s="38"/>
      <c r="F138" s="216" t="s">
        <v>263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168</v>
      </c>
      <c r="AU138" s="15" t="s">
        <v>82</v>
      </c>
    </row>
    <row r="139" s="2" customFormat="1">
      <c r="A139" s="36"/>
      <c r="B139" s="37"/>
      <c r="C139" s="38"/>
      <c r="D139" s="220" t="s">
        <v>170</v>
      </c>
      <c r="E139" s="38"/>
      <c r="F139" s="221" t="s">
        <v>264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170</v>
      </c>
      <c r="AU139" s="15" t="s">
        <v>82</v>
      </c>
    </row>
    <row r="140" s="2" customFormat="1" ht="21.75" customHeight="1">
      <c r="A140" s="36"/>
      <c r="B140" s="37"/>
      <c r="C140" s="202" t="s">
        <v>265</v>
      </c>
      <c r="D140" s="202" t="s">
        <v>161</v>
      </c>
      <c r="E140" s="203" t="s">
        <v>266</v>
      </c>
      <c r="F140" s="204" t="s">
        <v>267</v>
      </c>
      <c r="G140" s="205" t="s">
        <v>220</v>
      </c>
      <c r="H140" s="206">
        <v>0.14899999999999999</v>
      </c>
      <c r="I140" s="207"/>
      <c r="J140" s="208">
        <f>ROUND(I140*H140,2)</f>
        <v>0</v>
      </c>
      <c r="K140" s="204" t="s">
        <v>165</v>
      </c>
      <c r="L140" s="42"/>
      <c r="M140" s="209" t="s">
        <v>19</v>
      </c>
      <c r="N140" s="210" t="s">
        <v>43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166</v>
      </c>
      <c r="AT140" s="213" t="s">
        <v>161</v>
      </c>
      <c r="AU140" s="213" t="s">
        <v>82</v>
      </c>
      <c r="AY140" s="15" t="s">
        <v>158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80</v>
      </c>
      <c r="BK140" s="214">
        <f>ROUND(I140*H140,2)</f>
        <v>0</v>
      </c>
      <c r="BL140" s="15" t="s">
        <v>166</v>
      </c>
      <c r="BM140" s="213" t="s">
        <v>396</v>
      </c>
    </row>
    <row r="141" s="2" customFormat="1">
      <c r="A141" s="36"/>
      <c r="B141" s="37"/>
      <c r="C141" s="38"/>
      <c r="D141" s="215" t="s">
        <v>168</v>
      </c>
      <c r="E141" s="38"/>
      <c r="F141" s="216" t="s">
        <v>269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168</v>
      </c>
      <c r="AU141" s="15" t="s">
        <v>82</v>
      </c>
    </row>
    <row r="142" s="2" customFormat="1">
      <c r="A142" s="36"/>
      <c r="B142" s="37"/>
      <c r="C142" s="38"/>
      <c r="D142" s="220" t="s">
        <v>170</v>
      </c>
      <c r="E142" s="38"/>
      <c r="F142" s="221" t="s">
        <v>270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170</v>
      </c>
      <c r="AU142" s="15" t="s">
        <v>82</v>
      </c>
    </row>
    <row r="143" s="12" customFormat="1" ht="25.92" customHeight="1">
      <c r="A143" s="12"/>
      <c r="B143" s="186"/>
      <c r="C143" s="187"/>
      <c r="D143" s="188" t="s">
        <v>71</v>
      </c>
      <c r="E143" s="189" t="s">
        <v>271</v>
      </c>
      <c r="F143" s="189" t="s">
        <v>272</v>
      </c>
      <c r="G143" s="187"/>
      <c r="H143" s="187"/>
      <c r="I143" s="190"/>
      <c r="J143" s="191">
        <f>BK143</f>
        <v>0</v>
      </c>
      <c r="K143" s="187"/>
      <c r="L143" s="192"/>
      <c r="M143" s="193"/>
      <c r="N143" s="194"/>
      <c r="O143" s="194"/>
      <c r="P143" s="195">
        <f>P144+P165+P177</f>
        <v>0</v>
      </c>
      <c r="Q143" s="194"/>
      <c r="R143" s="195">
        <f>R144+R165+R177</f>
        <v>0.070000000000000007</v>
      </c>
      <c r="S143" s="194"/>
      <c r="T143" s="196">
        <f>T144+T165+T177</f>
        <v>1.04796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7" t="s">
        <v>82</v>
      </c>
      <c r="AT143" s="198" t="s">
        <v>71</v>
      </c>
      <c r="AU143" s="198" t="s">
        <v>72</v>
      </c>
      <c r="AY143" s="197" t="s">
        <v>158</v>
      </c>
      <c r="BK143" s="199">
        <f>BK144+BK165+BK177</f>
        <v>0</v>
      </c>
    </row>
    <row r="144" s="12" customFormat="1" ht="22.8" customHeight="1">
      <c r="A144" s="12"/>
      <c r="B144" s="186"/>
      <c r="C144" s="187"/>
      <c r="D144" s="188" t="s">
        <v>71</v>
      </c>
      <c r="E144" s="200" t="s">
        <v>273</v>
      </c>
      <c r="F144" s="200" t="s">
        <v>274</v>
      </c>
      <c r="G144" s="187"/>
      <c r="H144" s="187"/>
      <c r="I144" s="190"/>
      <c r="J144" s="201">
        <f>BK144</f>
        <v>0</v>
      </c>
      <c r="K144" s="187"/>
      <c r="L144" s="192"/>
      <c r="M144" s="193"/>
      <c r="N144" s="194"/>
      <c r="O144" s="194"/>
      <c r="P144" s="195">
        <f>SUM(P145:P164)</f>
        <v>0</v>
      </c>
      <c r="Q144" s="194"/>
      <c r="R144" s="195">
        <f>SUM(R145:R164)</f>
        <v>0</v>
      </c>
      <c r="S144" s="194"/>
      <c r="T144" s="196">
        <f>SUM(T145:T164)</f>
        <v>0.61091999999999991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7" t="s">
        <v>82</v>
      </c>
      <c r="AT144" s="198" t="s">
        <v>71</v>
      </c>
      <c r="AU144" s="198" t="s">
        <v>80</v>
      </c>
      <c r="AY144" s="197" t="s">
        <v>158</v>
      </c>
      <c r="BK144" s="199">
        <f>SUM(BK145:BK164)</f>
        <v>0</v>
      </c>
    </row>
    <row r="145" s="2" customFormat="1" ht="16.5" customHeight="1">
      <c r="A145" s="36"/>
      <c r="B145" s="37"/>
      <c r="C145" s="202" t="s">
        <v>275</v>
      </c>
      <c r="D145" s="202" t="s">
        <v>161</v>
      </c>
      <c r="E145" s="203" t="s">
        <v>276</v>
      </c>
      <c r="F145" s="204" t="s">
        <v>277</v>
      </c>
      <c r="G145" s="205" t="s">
        <v>278</v>
      </c>
      <c r="H145" s="206">
        <v>12</v>
      </c>
      <c r="I145" s="207"/>
      <c r="J145" s="208">
        <f>ROUND(I145*H145,2)</f>
        <v>0</v>
      </c>
      <c r="K145" s="204" t="s">
        <v>165</v>
      </c>
      <c r="L145" s="42"/>
      <c r="M145" s="209" t="s">
        <v>19</v>
      </c>
      <c r="N145" s="210" t="s">
        <v>43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0.01933</v>
      </c>
      <c r="T145" s="212">
        <f>S145*H145</f>
        <v>0.23196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259</v>
      </c>
      <c r="AT145" s="213" t="s">
        <v>161</v>
      </c>
      <c r="AU145" s="213" t="s">
        <v>82</v>
      </c>
      <c r="AY145" s="15" t="s">
        <v>158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80</v>
      </c>
      <c r="BK145" s="214">
        <f>ROUND(I145*H145,2)</f>
        <v>0</v>
      </c>
      <c r="BL145" s="15" t="s">
        <v>259</v>
      </c>
      <c r="BM145" s="213" t="s">
        <v>397</v>
      </c>
    </row>
    <row r="146" s="2" customFormat="1">
      <c r="A146" s="36"/>
      <c r="B146" s="37"/>
      <c r="C146" s="38"/>
      <c r="D146" s="215" t="s">
        <v>168</v>
      </c>
      <c r="E146" s="38"/>
      <c r="F146" s="216" t="s">
        <v>280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168</v>
      </c>
      <c r="AU146" s="15" t="s">
        <v>82</v>
      </c>
    </row>
    <row r="147" s="2" customFormat="1">
      <c r="A147" s="36"/>
      <c r="B147" s="37"/>
      <c r="C147" s="38"/>
      <c r="D147" s="220" t="s">
        <v>170</v>
      </c>
      <c r="E147" s="38"/>
      <c r="F147" s="221" t="s">
        <v>281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170</v>
      </c>
      <c r="AU147" s="15" t="s">
        <v>82</v>
      </c>
    </row>
    <row r="148" s="2" customFormat="1" ht="16.5" customHeight="1">
      <c r="A148" s="36"/>
      <c r="B148" s="37"/>
      <c r="C148" s="202" t="s">
        <v>282</v>
      </c>
      <c r="D148" s="202" t="s">
        <v>161</v>
      </c>
      <c r="E148" s="203" t="s">
        <v>283</v>
      </c>
      <c r="F148" s="204" t="s">
        <v>284</v>
      </c>
      <c r="G148" s="205" t="s">
        <v>278</v>
      </c>
      <c r="H148" s="206">
        <v>14</v>
      </c>
      <c r="I148" s="207"/>
      <c r="J148" s="208">
        <f>ROUND(I148*H148,2)</f>
        <v>0</v>
      </c>
      <c r="K148" s="204" t="s">
        <v>165</v>
      </c>
      <c r="L148" s="42"/>
      <c r="M148" s="209" t="s">
        <v>19</v>
      </c>
      <c r="N148" s="210" t="s">
        <v>43</v>
      </c>
      <c r="O148" s="82"/>
      <c r="P148" s="211">
        <f>O148*H148</f>
        <v>0</v>
      </c>
      <c r="Q148" s="211">
        <v>0</v>
      </c>
      <c r="R148" s="211">
        <f>Q148*H148</f>
        <v>0</v>
      </c>
      <c r="S148" s="211">
        <v>0.019460000000000002</v>
      </c>
      <c r="T148" s="212">
        <f>S148*H148</f>
        <v>0.27244000000000002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259</v>
      </c>
      <c r="AT148" s="213" t="s">
        <v>161</v>
      </c>
      <c r="AU148" s="213" t="s">
        <v>82</v>
      </c>
      <c r="AY148" s="15" t="s">
        <v>158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80</v>
      </c>
      <c r="BK148" s="214">
        <f>ROUND(I148*H148,2)</f>
        <v>0</v>
      </c>
      <c r="BL148" s="15" t="s">
        <v>259</v>
      </c>
      <c r="BM148" s="213" t="s">
        <v>398</v>
      </c>
    </row>
    <row r="149" s="2" customFormat="1">
      <c r="A149" s="36"/>
      <c r="B149" s="37"/>
      <c r="C149" s="38"/>
      <c r="D149" s="215" t="s">
        <v>168</v>
      </c>
      <c r="E149" s="38"/>
      <c r="F149" s="216" t="s">
        <v>286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168</v>
      </c>
      <c r="AU149" s="15" t="s">
        <v>82</v>
      </c>
    </row>
    <row r="150" s="2" customFormat="1">
      <c r="A150" s="36"/>
      <c r="B150" s="37"/>
      <c r="C150" s="38"/>
      <c r="D150" s="220" t="s">
        <v>170</v>
      </c>
      <c r="E150" s="38"/>
      <c r="F150" s="221" t="s">
        <v>287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170</v>
      </c>
      <c r="AU150" s="15" t="s">
        <v>82</v>
      </c>
    </row>
    <row r="151" s="2" customFormat="1" ht="16.5" customHeight="1">
      <c r="A151" s="36"/>
      <c r="B151" s="37"/>
      <c r="C151" s="202" t="s">
        <v>288</v>
      </c>
      <c r="D151" s="202" t="s">
        <v>161</v>
      </c>
      <c r="E151" s="203" t="s">
        <v>289</v>
      </c>
      <c r="F151" s="204" t="s">
        <v>290</v>
      </c>
      <c r="G151" s="205" t="s">
        <v>278</v>
      </c>
      <c r="H151" s="206">
        <v>2</v>
      </c>
      <c r="I151" s="207"/>
      <c r="J151" s="208">
        <f>ROUND(I151*H151,2)</f>
        <v>0</v>
      </c>
      <c r="K151" s="204" t="s">
        <v>165</v>
      </c>
      <c r="L151" s="42"/>
      <c r="M151" s="209" t="s">
        <v>19</v>
      </c>
      <c r="N151" s="210" t="s">
        <v>43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0.018800000000000001</v>
      </c>
      <c r="T151" s="212">
        <f>S151*H151</f>
        <v>0.037600000000000001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259</v>
      </c>
      <c r="AT151" s="213" t="s">
        <v>161</v>
      </c>
      <c r="AU151" s="213" t="s">
        <v>82</v>
      </c>
      <c r="AY151" s="15" t="s">
        <v>158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80</v>
      </c>
      <c r="BK151" s="214">
        <f>ROUND(I151*H151,2)</f>
        <v>0</v>
      </c>
      <c r="BL151" s="15" t="s">
        <v>259</v>
      </c>
      <c r="BM151" s="213" t="s">
        <v>399</v>
      </c>
    </row>
    <row r="152" s="2" customFormat="1">
      <c r="A152" s="36"/>
      <c r="B152" s="37"/>
      <c r="C152" s="38"/>
      <c r="D152" s="215" t="s">
        <v>168</v>
      </c>
      <c r="E152" s="38"/>
      <c r="F152" s="216" t="s">
        <v>292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168</v>
      </c>
      <c r="AU152" s="15" t="s">
        <v>82</v>
      </c>
    </row>
    <row r="153" s="2" customFormat="1">
      <c r="A153" s="36"/>
      <c r="B153" s="37"/>
      <c r="C153" s="38"/>
      <c r="D153" s="220" t="s">
        <v>170</v>
      </c>
      <c r="E153" s="38"/>
      <c r="F153" s="221" t="s">
        <v>293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170</v>
      </c>
      <c r="AU153" s="15" t="s">
        <v>82</v>
      </c>
    </row>
    <row r="154" s="2" customFormat="1" ht="16.5" customHeight="1">
      <c r="A154" s="36"/>
      <c r="B154" s="37"/>
      <c r="C154" s="202" t="s">
        <v>7</v>
      </c>
      <c r="D154" s="202" t="s">
        <v>161</v>
      </c>
      <c r="E154" s="203" t="s">
        <v>294</v>
      </c>
      <c r="F154" s="204" t="s">
        <v>295</v>
      </c>
      <c r="G154" s="205" t="s">
        <v>278</v>
      </c>
      <c r="H154" s="206">
        <v>2</v>
      </c>
      <c r="I154" s="207"/>
      <c r="J154" s="208">
        <f>ROUND(I154*H154,2)</f>
        <v>0</v>
      </c>
      <c r="K154" s="204" t="s">
        <v>165</v>
      </c>
      <c r="L154" s="42"/>
      <c r="M154" s="209" t="s">
        <v>19</v>
      </c>
      <c r="N154" s="210" t="s">
        <v>43</v>
      </c>
      <c r="O154" s="82"/>
      <c r="P154" s="211">
        <f>O154*H154</f>
        <v>0</v>
      </c>
      <c r="Q154" s="211">
        <v>0</v>
      </c>
      <c r="R154" s="211">
        <f>Q154*H154</f>
        <v>0</v>
      </c>
      <c r="S154" s="211">
        <v>0.00156</v>
      </c>
      <c r="T154" s="212">
        <f>S154*H154</f>
        <v>0.0031199999999999999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259</v>
      </c>
      <c r="AT154" s="213" t="s">
        <v>161</v>
      </c>
      <c r="AU154" s="213" t="s">
        <v>82</v>
      </c>
      <c r="AY154" s="15" t="s">
        <v>158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80</v>
      </c>
      <c r="BK154" s="214">
        <f>ROUND(I154*H154,2)</f>
        <v>0</v>
      </c>
      <c r="BL154" s="15" t="s">
        <v>259</v>
      </c>
      <c r="BM154" s="213" t="s">
        <v>400</v>
      </c>
    </row>
    <row r="155" s="2" customFormat="1">
      <c r="A155" s="36"/>
      <c r="B155" s="37"/>
      <c r="C155" s="38"/>
      <c r="D155" s="215" t="s">
        <v>168</v>
      </c>
      <c r="E155" s="38"/>
      <c r="F155" s="216" t="s">
        <v>297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168</v>
      </c>
      <c r="AU155" s="15" t="s">
        <v>82</v>
      </c>
    </row>
    <row r="156" s="2" customFormat="1">
      <c r="A156" s="36"/>
      <c r="B156" s="37"/>
      <c r="C156" s="38"/>
      <c r="D156" s="220" t="s">
        <v>170</v>
      </c>
      <c r="E156" s="38"/>
      <c r="F156" s="221" t="s">
        <v>298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170</v>
      </c>
      <c r="AU156" s="15" t="s">
        <v>82</v>
      </c>
    </row>
    <row r="157" s="2" customFormat="1" ht="16.5" customHeight="1">
      <c r="A157" s="36"/>
      <c r="B157" s="37"/>
      <c r="C157" s="202" t="s">
        <v>299</v>
      </c>
      <c r="D157" s="202" t="s">
        <v>161</v>
      </c>
      <c r="E157" s="203" t="s">
        <v>300</v>
      </c>
      <c r="F157" s="204" t="s">
        <v>301</v>
      </c>
      <c r="G157" s="205" t="s">
        <v>278</v>
      </c>
      <c r="H157" s="206">
        <v>14</v>
      </c>
      <c r="I157" s="207"/>
      <c r="J157" s="208">
        <f>ROUND(I157*H157,2)</f>
        <v>0</v>
      </c>
      <c r="K157" s="204" t="s">
        <v>165</v>
      </c>
      <c r="L157" s="42"/>
      <c r="M157" s="209" t="s">
        <v>19</v>
      </c>
      <c r="N157" s="210" t="s">
        <v>43</v>
      </c>
      <c r="O157" s="82"/>
      <c r="P157" s="211">
        <f>O157*H157</f>
        <v>0</v>
      </c>
      <c r="Q157" s="211">
        <v>0</v>
      </c>
      <c r="R157" s="211">
        <f>Q157*H157</f>
        <v>0</v>
      </c>
      <c r="S157" s="211">
        <v>0.00085999999999999998</v>
      </c>
      <c r="T157" s="212">
        <f>S157*H157</f>
        <v>0.01204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3" t="s">
        <v>259</v>
      </c>
      <c r="AT157" s="213" t="s">
        <v>161</v>
      </c>
      <c r="AU157" s="213" t="s">
        <v>82</v>
      </c>
      <c r="AY157" s="15" t="s">
        <v>158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5" t="s">
        <v>80</v>
      </c>
      <c r="BK157" s="214">
        <f>ROUND(I157*H157,2)</f>
        <v>0</v>
      </c>
      <c r="BL157" s="15" t="s">
        <v>259</v>
      </c>
      <c r="BM157" s="213" t="s">
        <v>401</v>
      </c>
    </row>
    <row r="158" s="2" customFormat="1">
      <c r="A158" s="36"/>
      <c r="B158" s="37"/>
      <c r="C158" s="38"/>
      <c r="D158" s="215" t="s">
        <v>168</v>
      </c>
      <c r="E158" s="38"/>
      <c r="F158" s="216" t="s">
        <v>303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168</v>
      </c>
      <c r="AU158" s="15" t="s">
        <v>82</v>
      </c>
    </row>
    <row r="159" s="2" customFormat="1">
      <c r="A159" s="36"/>
      <c r="B159" s="37"/>
      <c r="C159" s="38"/>
      <c r="D159" s="220" t="s">
        <v>170</v>
      </c>
      <c r="E159" s="38"/>
      <c r="F159" s="221" t="s">
        <v>304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170</v>
      </c>
      <c r="AU159" s="15" t="s">
        <v>82</v>
      </c>
    </row>
    <row r="160" s="2" customFormat="1" ht="16.5" customHeight="1">
      <c r="A160" s="36"/>
      <c r="B160" s="37"/>
      <c r="C160" s="202" t="s">
        <v>305</v>
      </c>
      <c r="D160" s="202" t="s">
        <v>161</v>
      </c>
      <c r="E160" s="203" t="s">
        <v>306</v>
      </c>
      <c r="F160" s="204" t="s">
        <v>307</v>
      </c>
      <c r="G160" s="205" t="s">
        <v>308</v>
      </c>
      <c r="H160" s="206">
        <v>16</v>
      </c>
      <c r="I160" s="207"/>
      <c r="J160" s="208">
        <f>ROUND(I160*H160,2)</f>
        <v>0</v>
      </c>
      <c r="K160" s="204" t="s">
        <v>165</v>
      </c>
      <c r="L160" s="42"/>
      <c r="M160" s="209" t="s">
        <v>19</v>
      </c>
      <c r="N160" s="210" t="s">
        <v>43</v>
      </c>
      <c r="O160" s="82"/>
      <c r="P160" s="211">
        <f>O160*H160</f>
        <v>0</v>
      </c>
      <c r="Q160" s="211">
        <v>0</v>
      </c>
      <c r="R160" s="211">
        <f>Q160*H160</f>
        <v>0</v>
      </c>
      <c r="S160" s="211">
        <v>0.00085999999999999998</v>
      </c>
      <c r="T160" s="212">
        <f>S160*H160</f>
        <v>0.01376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259</v>
      </c>
      <c r="AT160" s="213" t="s">
        <v>161</v>
      </c>
      <c r="AU160" s="213" t="s">
        <v>82</v>
      </c>
      <c r="AY160" s="15" t="s">
        <v>158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80</v>
      </c>
      <c r="BK160" s="214">
        <f>ROUND(I160*H160,2)</f>
        <v>0</v>
      </c>
      <c r="BL160" s="15" t="s">
        <v>259</v>
      </c>
      <c r="BM160" s="213" t="s">
        <v>402</v>
      </c>
    </row>
    <row r="161" s="2" customFormat="1">
      <c r="A161" s="36"/>
      <c r="B161" s="37"/>
      <c r="C161" s="38"/>
      <c r="D161" s="215" t="s">
        <v>168</v>
      </c>
      <c r="E161" s="38"/>
      <c r="F161" s="216" t="s">
        <v>310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168</v>
      </c>
      <c r="AU161" s="15" t="s">
        <v>82</v>
      </c>
    </row>
    <row r="162" s="2" customFormat="1">
      <c r="A162" s="36"/>
      <c r="B162" s="37"/>
      <c r="C162" s="38"/>
      <c r="D162" s="220" t="s">
        <v>170</v>
      </c>
      <c r="E162" s="38"/>
      <c r="F162" s="221" t="s">
        <v>311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170</v>
      </c>
      <c r="AU162" s="15" t="s">
        <v>82</v>
      </c>
    </row>
    <row r="163" s="2" customFormat="1" ht="16.5" customHeight="1">
      <c r="A163" s="36"/>
      <c r="B163" s="37"/>
      <c r="C163" s="202" t="s">
        <v>312</v>
      </c>
      <c r="D163" s="202" t="s">
        <v>161</v>
      </c>
      <c r="E163" s="203" t="s">
        <v>313</v>
      </c>
      <c r="F163" s="204" t="s">
        <v>314</v>
      </c>
      <c r="G163" s="205" t="s">
        <v>308</v>
      </c>
      <c r="H163" s="206">
        <v>8</v>
      </c>
      <c r="I163" s="207"/>
      <c r="J163" s="208">
        <f>ROUND(I163*H163,2)</f>
        <v>0</v>
      </c>
      <c r="K163" s="204" t="s">
        <v>19</v>
      </c>
      <c r="L163" s="42"/>
      <c r="M163" s="209" t="s">
        <v>19</v>
      </c>
      <c r="N163" s="210" t="s">
        <v>43</v>
      </c>
      <c r="O163" s="82"/>
      <c r="P163" s="211">
        <f>O163*H163</f>
        <v>0</v>
      </c>
      <c r="Q163" s="211">
        <v>0</v>
      </c>
      <c r="R163" s="211">
        <f>Q163*H163</f>
        <v>0</v>
      </c>
      <c r="S163" s="211">
        <v>0.0050000000000000001</v>
      </c>
      <c r="T163" s="212">
        <f>S163*H163</f>
        <v>0.040000000000000001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3" t="s">
        <v>259</v>
      </c>
      <c r="AT163" s="213" t="s">
        <v>161</v>
      </c>
      <c r="AU163" s="213" t="s">
        <v>82</v>
      </c>
      <c r="AY163" s="15" t="s">
        <v>158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80</v>
      </c>
      <c r="BK163" s="214">
        <f>ROUND(I163*H163,2)</f>
        <v>0</v>
      </c>
      <c r="BL163" s="15" t="s">
        <v>259</v>
      </c>
      <c r="BM163" s="213" t="s">
        <v>403</v>
      </c>
    </row>
    <row r="164" s="2" customFormat="1">
      <c r="A164" s="36"/>
      <c r="B164" s="37"/>
      <c r="C164" s="38"/>
      <c r="D164" s="215" t="s">
        <v>168</v>
      </c>
      <c r="E164" s="38"/>
      <c r="F164" s="216" t="s">
        <v>314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168</v>
      </c>
      <c r="AU164" s="15" t="s">
        <v>82</v>
      </c>
    </row>
    <row r="165" s="12" customFormat="1" ht="22.8" customHeight="1">
      <c r="A165" s="12"/>
      <c r="B165" s="186"/>
      <c r="C165" s="187"/>
      <c r="D165" s="188" t="s">
        <v>71</v>
      </c>
      <c r="E165" s="200" t="s">
        <v>316</v>
      </c>
      <c r="F165" s="200" t="s">
        <v>317</v>
      </c>
      <c r="G165" s="187"/>
      <c r="H165" s="187"/>
      <c r="I165" s="190"/>
      <c r="J165" s="201">
        <f>BK165</f>
        <v>0</v>
      </c>
      <c r="K165" s="187"/>
      <c r="L165" s="192"/>
      <c r="M165" s="193"/>
      <c r="N165" s="194"/>
      <c r="O165" s="194"/>
      <c r="P165" s="195">
        <f>SUM(P166:P176)</f>
        <v>0</v>
      </c>
      <c r="Q165" s="194"/>
      <c r="R165" s="195">
        <f>SUM(R166:R176)</f>
        <v>0.070000000000000007</v>
      </c>
      <c r="S165" s="194"/>
      <c r="T165" s="196">
        <f>SUM(T166:T176)</f>
        <v>0.28800000000000003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7" t="s">
        <v>82</v>
      </c>
      <c r="AT165" s="198" t="s">
        <v>71</v>
      </c>
      <c r="AU165" s="198" t="s">
        <v>80</v>
      </c>
      <c r="AY165" s="197" t="s">
        <v>158</v>
      </c>
      <c r="BK165" s="199">
        <f>SUM(BK166:BK176)</f>
        <v>0</v>
      </c>
    </row>
    <row r="166" s="2" customFormat="1" ht="16.5" customHeight="1">
      <c r="A166" s="36"/>
      <c r="B166" s="37"/>
      <c r="C166" s="202" t="s">
        <v>318</v>
      </c>
      <c r="D166" s="202" t="s">
        <v>161</v>
      </c>
      <c r="E166" s="203" t="s">
        <v>319</v>
      </c>
      <c r="F166" s="204" t="s">
        <v>320</v>
      </c>
      <c r="G166" s="205" t="s">
        <v>321</v>
      </c>
      <c r="H166" s="206">
        <v>7</v>
      </c>
      <c r="I166" s="207"/>
      <c r="J166" s="208">
        <f>ROUND(I166*H166,2)</f>
        <v>0</v>
      </c>
      <c r="K166" s="204" t="s">
        <v>19</v>
      </c>
      <c r="L166" s="42"/>
      <c r="M166" s="209" t="s">
        <v>19</v>
      </c>
      <c r="N166" s="210" t="s">
        <v>43</v>
      </c>
      <c r="O166" s="82"/>
      <c r="P166" s="211">
        <f>O166*H166</f>
        <v>0</v>
      </c>
      <c r="Q166" s="211">
        <v>0.01</v>
      </c>
      <c r="R166" s="211">
        <f>Q166*H166</f>
        <v>0.070000000000000007</v>
      </c>
      <c r="S166" s="211">
        <v>0</v>
      </c>
      <c r="T166" s="21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259</v>
      </c>
      <c r="AT166" s="213" t="s">
        <v>161</v>
      </c>
      <c r="AU166" s="213" t="s">
        <v>82</v>
      </c>
      <c r="AY166" s="15" t="s">
        <v>158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80</v>
      </c>
      <c r="BK166" s="214">
        <f>ROUND(I166*H166,2)</f>
        <v>0</v>
      </c>
      <c r="BL166" s="15" t="s">
        <v>259</v>
      </c>
      <c r="BM166" s="213" t="s">
        <v>404</v>
      </c>
    </row>
    <row r="167" s="2" customFormat="1">
      <c r="A167" s="36"/>
      <c r="B167" s="37"/>
      <c r="C167" s="38"/>
      <c r="D167" s="215" t="s">
        <v>168</v>
      </c>
      <c r="E167" s="38"/>
      <c r="F167" s="216" t="s">
        <v>320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168</v>
      </c>
      <c r="AU167" s="15" t="s">
        <v>82</v>
      </c>
    </row>
    <row r="168" s="2" customFormat="1" ht="16.5" customHeight="1">
      <c r="A168" s="36"/>
      <c r="B168" s="37"/>
      <c r="C168" s="202" t="s">
        <v>323</v>
      </c>
      <c r="D168" s="202" t="s">
        <v>161</v>
      </c>
      <c r="E168" s="203" t="s">
        <v>324</v>
      </c>
      <c r="F168" s="204" t="s">
        <v>325</v>
      </c>
      <c r="G168" s="205" t="s">
        <v>308</v>
      </c>
      <c r="H168" s="206">
        <v>12</v>
      </c>
      <c r="I168" s="207"/>
      <c r="J168" s="208">
        <f>ROUND(I168*H168,2)</f>
        <v>0</v>
      </c>
      <c r="K168" s="204" t="s">
        <v>165</v>
      </c>
      <c r="L168" s="42"/>
      <c r="M168" s="209" t="s">
        <v>19</v>
      </c>
      <c r="N168" s="210" t="s">
        <v>43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0.024</v>
      </c>
      <c r="T168" s="212">
        <f>S168*H168</f>
        <v>0.28800000000000003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259</v>
      </c>
      <c r="AT168" s="213" t="s">
        <v>161</v>
      </c>
      <c r="AU168" s="213" t="s">
        <v>82</v>
      </c>
      <c r="AY168" s="15" t="s">
        <v>158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80</v>
      </c>
      <c r="BK168" s="214">
        <f>ROUND(I168*H168,2)</f>
        <v>0</v>
      </c>
      <c r="BL168" s="15" t="s">
        <v>259</v>
      </c>
      <c r="BM168" s="213" t="s">
        <v>405</v>
      </c>
    </row>
    <row r="169" s="2" customFormat="1">
      <c r="A169" s="36"/>
      <c r="B169" s="37"/>
      <c r="C169" s="38"/>
      <c r="D169" s="215" t="s">
        <v>168</v>
      </c>
      <c r="E169" s="38"/>
      <c r="F169" s="216" t="s">
        <v>327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168</v>
      </c>
      <c r="AU169" s="15" t="s">
        <v>82</v>
      </c>
    </row>
    <row r="170" s="2" customFormat="1">
      <c r="A170" s="36"/>
      <c r="B170" s="37"/>
      <c r="C170" s="38"/>
      <c r="D170" s="220" t="s">
        <v>170</v>
      </c>
      <c r="E170" s="38"/>
      <c r="F170" s="221" t="s">
        <v>328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170</v>
      </c>
      <c r="AU170" s="15" t="s">
        <v>82</v>
      </c>
    </row>
    <row r="171" s="2" customFormat="1" ht="16.5" customHeight="1">
      <c r="A171" s="36"/>
      <c r="B171" s="37"/>
      <c r="C171" s="202" t="s">
        <v>329</v>
      </c>
      <c r="D171" s="202" t="s">
        <v>161</v>
      </c>
      <c r="E171" s="203" t="s">
        <v>330</v>
      </c>
      <c r="F171" s="204" t="s">
        <v>331</v>
      </c>
      <c r="G171" s="205" t="s">
        <v>220</v>
      </c>
      <c r="H171" s="206">
        <v>0.070000000000000007</v>
      </c>
      <c r="I171" s="207"/>
      <c r="J171" s="208">
        <f>ROUND(I171*H171,2)</f>
        <v>0</v>
      </c>
      <c r="K171" s="204" t="s">
        <v>165</v>
      </c>
      <c r="L171" s="42"/>
      <c r="M171" s="209" t="s">
        <v>19</v>
      </c>
      <c r="N171" s="210" t="s">
        <v>43</v>
      </c>
      <c r="O171" s="82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259</v>
      </c>
      <c r="AT171" s="213" t="s">
        <v>161</v>
      </c>
      <c r="AU171" s="213" t="s">
        <v>82</v>
      </c>
      <c r="AY171" s="15" t="s">
        <v>158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259</v>
      </c>
      <c r="BM171" s="213" t="s">
        <v>406</v>
      </c>
    </row>
    <row r="172" s="2" customFormat="1">
      <c r="A172" s="36"/>
      <c r="B172" s="37"/>
      <c r="C172" s="38"/>
      <c r="D172" s="215" t="s">
        <v>168</v>
      </c>
      <c r="E172" s="38"/>
      <c r="F172" s="216" t="s">
        <v>333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168</v>
      </c>
      <c r="AU172" s="15" t="s">
        <v>82</v>
      </c>
    </row>
    <row r="173" s="2" customFormat="1">
      <c r="A173" s="36"/>
      <c r="B173" s="37"/>
      <c r="C173" s="38"/>
      <c r="D173" s="220" t="s">
        <v>170</v>
      </c>
      <c r="E173" s="38"/>
      <c r="F173" s="221" t="s">
        <v>334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170</v>
      </c>
      <c r="AU173" s="15" t="s">
        <v>82</v>
      </c>
    </row>
    <row r="174" s="2" customFormat="1" ht="16.5" customHeight="1">
      <c r="A174" s="36"/>
      <c r="B174" s="37"/>
      <c r="C174" s="202" t="s">
        <v>335</v>
      </c>
      <c r="D174" s="202" t="s">
        <v>161</v>
      </c>
      <c r="E174" s="203" t="s">
        <v>336</v>
      </c>
      <c r="F174" s="204" t="s">
        <v>337</v>
      </c>
      <c r="G174" s="205" t="s">
        <v>220</v>
      </c>
      <c r="H174" s="206">
        <v>0.070000000000000007</v>
      </c>
      <c r="I174" s="207"/>
      <c r="J174" s="208">
        <f>ROUND(I174*H174,2)</f>
        <v>0</v>
      </c>
      <c r="K174" s="204" t="s">
        <v>165</v>
      </c>
      <c r="L174" s="42"/>
      <c r="M174" s="209" t="s">
        <v>19</v>
      </c>
      <c r="N174" s="210" t="s">
        <v>43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259</v>
      </c>
      <c r="AT174" s="213" t="s">
        <v>161</v>
      </c>
      <c r="AU174" s="213" t="s">
        <v>82</v>
      </c>
      <c r="AY174" s="15" t="s">
        <v>158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80</v>
      </c>
      <c r="BK174" s="214">
        <f>ROUND(I174*H174,2)</f>
        <v>0</v>
      </c>
      <c r="BL174" s="15" t="s">
        <v>259</v>
      </c>
      <c r="BM174" s="213" t="s">
        <v>407</v>
      </c>
    </row>
    <row r="175" s="2" customFormat="1">
      <c r="A175" s="36"/>
      <c r="B175" s="37"/>
      <c r="C175" s="38"/>
      <c r="D175" s="215" t="s">
        <v>168</v>
      </c>
      <c r="E175" s="38"/>
      <c r="F175" s="216" t="s">
        <v>339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168</v>
      </c>
      <c r="AU175" s="15" t="s">
        <v>82</v>
      </c>
    </row>
    <row r="176" s="2" customFormat="1">
      <c r="A176" s="36"/>
      <c r="B176" s="37"/>
      <c r="C176" s="38"/>
      <c r="D176" s="220" t="s">
        <v>170</v>
      </c>
      <c r="E176" s="38"/>
      <c r="F176" s="221" t="s">
        <v>340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170</v>
      </c>
      <c r="AU176" s="15" t="s">
        <v>82</v>
      </c>
    </row>
    <row r="177" s="12" customFormat="1" ht="22.8" customHeight="1">
      <c r="A177" s="12"/>
      <c r="B177" s="186"/>
      <c r="C177" s="187"/>
      <c r="D177" s="188" t="s">
        <v>71</v>
      </c>
      <c r="E177" s="200" t="s">
        <v>341</v>
      </c>
      <c r="F177" s="200" t="s">
        <v>342</v>
      </c>
      <c r="G177" s="187"/>
      <c r="H177" s="187"/>
      <c r="I177" s="190"/>
      <c r="J177" s="201">
        <f>BK177</f>
        <v>0</v>
      </c>
      <c r="K177" s="187"/>
      <c r="L177" s="192"/>
      <c r="M177" s="193"/>
      <c r="N177" s="194"/>
      <c r="O177" s="194"/>
      <c r="P177" s="195">
        <f>SUM(P178:P180)</f>
        <v>0</v>
      </c>
      <c r="Q177" s="194"/>
      <c r="R177" s="195">
        <f>SUM(R178:R180)</f>
        <v>0</v>
      </c>
      <c r="S177" s="194"/>
      <c r="T177" s="196">
        <f>SUM(T178:T180)</f>
        <v>0.14904000000000001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7" t="s">
        <v>82</v>
      </c>
      <c r="AT177" s="198" t="s">
        <v>71</v>
      </c>
      <c r="AU177" s="198" t="s">
        <v>80</v>
      </c>
      <c r="AY177" s="197" t="s">
        <v>158</v>
      </c>
      <c r="BK177" s="199">
        <f>SUM(BK178:BK180)</f>
        <v>0</v>
      </c>
    </row>
    <row r="178" s="2" customFormat="1" ht="16.5" customHeight="1">
      <c r="A178" s="36"/>
      <c r="B178" s="37"/>
      <c r="C178" s="202" t="s">
        <v>343</v>
      </c>
      <c r="D178" s="202" t="s">
        <v>161</v>
      </c>
      <c r="E178" s="203" t="s">
        <v>344</v>
      </c>
      <c r="F178" s="204" t="s">
        <v>345</v>
      </c>
      <c r="G178" s="205" t="s">
        <v>164</v>
      </c>
      <c r="H178" s="206">
        <v>49.68</v>
      </c>
      <c r="I178" s="207"/>
      <c r="J178" s="208">
        <f>ROUND(I178*H178,2)</f>
        <v>0</v>
      </c>
      <c r="K178" s="204" t="s">
        <v>165</v>
      </c>
      <c r="L178" s="42"/>
      <c r="M178" s="209" t="s">
        <v>19</v>
      </c>
      <c r="N178" s="210" t="s">
        <v>43</v>
      </c>
      <c r="O178" s="82"/>
      <c r="P178" s="211">
        <f>O178*H178</f>
        <v>0</v>
      </c>
      <c r="Q178" s="211">
        <v>0</v>
      </c>
      <c r="R178" s="211">
        <f>Q178*H178</f>
        <v>0</v>
      </c>
      <c r="S178" s="211">
        <v>0.0030000000000000001</v>
      </c>
      <c r="T178" s="212">
        <f>S178*H178</f>
        <v>0.14904000000000001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259</v>
      </c>
      <c r="AT178" s="213" t="s">
        <v>161</v>
      </c>
      <c r="AU178" s="213" t="s">
        <v>82</v>
      </c>
      <c r="AY178" s="15" t="s">
        <v>158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80</v>
      </c>
      <c r="BK178" s="214">
        <f>ROUND(I178*H178,2)</f>
        <v>0</v>
      </c>
      <c r="BL178" s="15" t="s">
        <v>259</v>
      </c>
      <c r="BM178" s="213" t="s">
        <v>408</v>
      </c>
    </row>
    <row r="179" s="2" customFormat="1">
      <c r="A179" s="36"/>
      <c r="B179" s="37"/>
      <c r="C179" s="38"/>
      <c r="D179" s="215" t="s">
        <v>168</v>
      </c>
      <c r="E179" s="38"/>
      <c r="F179" s="216" t="s">
        <v>347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168</v>
      </c>
      <c r="AU179" s="15" t="s">
        <v>82</v>
      </c>
    </row>
    <row r="180" s="2" customFormat="1">
      <c r="A180" s="36"/>
      <c r="B180" s="37"/>
      <c r="C180" s="38"/>
      <c r="D180" s="220" t="s">
        <v>170</v>
      </c>
      <c r="E180" s="38"/>
      <c r="F180" s="221" t="s">
        <v>348</v>
      </c>
      <c r="G180" s="38"/>
      <c r="H180" s="38"/>
      <c r="I180" s="217"/>
      <c r="J180" s="38"/>
      <c r="K180" s="38"/>
      <c r="L180" s="42"/>
      <c r="M180" s="222"/>
      <c r="N180" s="223"/>
      <c r="O180" s="224"/>
      <c r="P180" s="224"/>
      <c r="Q180" s="224"/>
      <c r="R180" s="224"/>
      <c r="S180" s="224"/>
      <c r="T180" s="225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170</v>
      </c>
      <c r="AU180" s="15" t="s">
        <v>82</v>
      </c>
    </row>
    <row r="181" s="2" customFormat="1" ht="6.96" customHeight="1">
      <c r="A181" s="36"/>
      <c r="B181" s="57"/>
      <c r="C181" s="58"/>
      <c r="D181" s="58"/>
      <c r="E181" s="58"/>
      <c r="F181" s="58"/>
      <c r="G181" s="58"/>
      <c r="H181" s="58"/>
      <c r="I181" s="58"/>
      <c r="J181" s="58"/>
      <c r="K181" s="58"/>
      <c r="L181" s="42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sheetProtection sheet="1" autoFilter="0" formatColumns="0" formatRows="0" objects="1" scenarios="1" spinCount="100000" saltValue="6Lwyd2FEPo82A9E4KRjYRb8WkZMZvlxQVZBwUlJa2uQPX8XVIwuaJ3uIs5z2wvpsd2rW5l8C6WH7yznHF7QGzA==" hashValue="SPdq9KfOi2iNBnVrbIR3rdrD0CAZ4q5d7OZlhy+iiqsDulqIhR3+pqc1fvFf/dY40zShbor1YLSzWtSUY9oScw==" algorithmName="SHA-512" password="CC35"/>
  <autoFilter ref="C86:K18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962031132"/>
    <hyperlink ref="F95" r:id="rId2" display="https://podminky.urs.cz/item/CS_URS_2021_02/962042320"/>
    <hyperlink ref="F98" r:id="rId3" display="https://podminky.urs.cz/item/CS_URS_2021_02/965045111"/>
    <hyperlink ref="F101" r:id="rId4" display="https://podminky.urs.cz/item/CS_URS_2021_02/965045113"/>
    <hyperlink ref="F104" r:id="rId5" display="https://podminky.urs.cz/item/CS_URS_2021_02/965081212"/>
    <hyperlink ref="F107" r:id="rId6" display="https://podminky.urs.cz/item/CS_URS_2021_02/965081213"/>
    <hyperlink ref="F110" r:id="rId7" display="https://podminky.urs.cz/item/CS_URS_2021_02/968072455"/>
    <hyperlink ref="F114" r:id="rId8" display="https://podminky.urs.cz/item/CS_URS_2021_02/978059541"/>
    <hyperlink ref="F118" r:id="rId9" display="https://podminky.urs.cz/item/CS_URS_2021_02/997013212"/>
    <hyperlink ref="F121" r:id="rId10" display="https://podminky.urs.cz/item/CS_URS_2021_02/997013501"/>
    <hyperlink ref="F124" r:id="rId11" display="https://podminky.urs.cz/item/CS_URS_2021_02/997013509"/>
    <hyperlink ref="F127" r:id="rId12" display="https://podminky.urs.cz/item/CS_URS_2021_02/997013601"/>
    <hyperlink ref="F130" r:id="rId13" display="https://podminky.urs.cz/item/CS_URS_2021_02/997013603"/>
    <hyperlink ref="F133" r:id="rId14" display="https://podminky.urs.cz/item/CS_URS_2021_02/997013607"/>
    <hyperlink ref="F136" r:id="rId15" display="https://podminky.urs.cz/item/CS_URS_2021_02/997013631"/>
    <hyperlink ref="F139" r:id="rId16" display="https://podminky.urs.cz/item/CS_URS_2021_02/997013811"/>
    <hyperlink ref="F142" r:id="rId17" display="https://podminky.urs.cz/item/CS_URS_2021_02/997013813"/>
    <hyperlink ref="F147" r:id="rId18" display="https://podminky.urs.cz/item/CS_URS_2021_02/725110811"/>
    <hyperlink ref="F150" r:id="rId19" display="https://podminky.urs.cz/item/CS_URS_2021_02/725210821"/>
    <hyperlink ref="F153" r:id="rId20" display="https://podminky.urs.cz/item/CS_URS_2021_02/725330840"/>
    <hyperlink ref="F156" r:id="rId21" display="https://podminky.urs.cz/item/CS_URS_2021_02/725820801"/>
    <hyperlink ref="F159" r:id="rId22" display="https://podminky.urs.cz/item/CS_URS_2021_02/725820802"/>
    <hyperlink ref="F162" r:id="rId23" display="https://podminky.urs.cz/item/CS_URS_2021_02/725850800"/>
    <hyperlink ref="F170" r:id="rId24" display="https://podminky.urs.cz/item/CS_URS_2021_02/766691914"/>
    <hyperlink ref="F173" r:id="rId25" display="https://podminky.urs.cz/item/CS_URS_2021_02/998766102"/>
    <hyperlink ref="F176" r:id="rId26" display="https://podminky.urs.cz/item/CS_URS_2021_02/998766181"/>
    <hyperlink ref="F180" r:id="rId27" display="https://podminky.urs.cz/item/CS_URS_2021_02/7762018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409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ROUND(J96,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ROUND((SUM(BE96:BE329)),  2)</f>
        <v>0</v>
      </c>
      <c r="G33" s="36"/>
      <c r="H33" s="36"/>
      <c r="I33" s="146">
        <v>0.20999999999999999</v>
      </c>
      <c r="J33" s="145">
        <f>ROUND(((SUM(BE96:BE329))*I33),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ROUND((SUM(BF96:BF329)),  2)</f>
        <v>0</v>
      </c>
      <c r="G34" s="36"/>
      <c r="H34" s="36"/>
      <c r="I34" s="146">
        <v>0.14999999999999999</v>
      </c>
      <c r="J34" s="145">
        <f>ROUND(((SUM(BF96:BF329))*I34),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ROUND((SUM(BG96:BG329)),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ROUND((SUM(BH96:BH329)),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ROUND((SUM(BI96:BI329)),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2021-062-04 - Nové kce - stavební část - objekt B část 1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J96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135</v>
      </c>
      <c r="E60" s="166"/>
      <c r="F60" s="166"/>
      <c r="G60" s="166"/>
      <c r="H60" s="166"/>
      <c r="I60" s="166"/>
      <c r="J60" s="167">
        <f>J97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410</v>
      </c>
      <c r="E61" s="172"/>
      <c r="F61" s="172"/>
      <c r="G61" s="172"/>
      <c r="H61" s="172"/>
      <c r="I61" s="172"/>
      <c r="J61" s="173">
        <f>J98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411</v>
      </c>
      <c r="E62" s="172"/>
      <c r="F62" s="172"/>
      <c r="G62" s="172"/>
      <c r="H62" s="172"/>
      <c r="I62" s="172"/>
      <c r="J62" s="173">
        <f>J102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412</v>
      </c>
      <c r="E63" s="172"/>
      <c r="F63" s="172"/>
      <c r="G63" s="172"/>
      <c r="H63" s="172"/>
      <c r="I63" s="172"/>
      <c r="J63" s="173">
        <f>J112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413</v>
      </c>
      <c r="E64" s="172"/>
      <c r="F64" s="172"/>
      <c r="G64" s="172"/>
      <c r="H64" s="172"/>
      <c r="I64" s="172"/>
      <c r="J64" s="173">
        <f>J116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414</v>
      </c>
      <c r="E65" s="172"/>
      <c r="F65" s="172"/>
      <c r="G65" s="172"/>
      <c r="H65" s="172"/>
      <c r="I65" s="172"/>
      <c r="J65" s="173">
        <f>J126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415</v>
      </c>
      <c r="E66" s="172"/>
      <c r="F66" s="172"/>
      <c r="G66" s="172"/>
      <c r="H66" s="172"/>
      <c r="I66" s="172"/>
      <c r="J66" s="173">
        <f>J130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416</v>
      </c>
      <c r="E67" s="172"/>
      <c r="F67" s="172"/>
      <c r="G67" s="172"/>
      <c r="H67" s="172"/>
      <c r="I67" s="172"/>
      <c r="J67" s="173">
        <f>J139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3"/>
      <c r="C68" s="164"/>
      <c r="D68" s="165" t="s">
        <v>139</v>
      </c>
      <c r="E68" s="166"/>
      <c r="F68" s="166"/>
      <c r="G68" s="166"/>
      <c r="H68" s="166"/>
      <c r="I68" s="166"/>
      <c r="J68" s="167">
        <f>J143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9"/>
      <c r="C69" s="170"/>
      <c r="D69" s="171" t="s">
        <v>417</v>
      </c>
      <c r="E69" s="172"/>
      <c r="F69" s="172"/>
      <c r="G69" s="172"/>
      <c r="H69" s="172"/>
      <c r="I69" s="172"/>
      <c r="J69" s="173">
        <f>J144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418</v>
      </c>
      <c r="E70" s="172"/>
      <c r="F70" s="172"/>
      <c r="G70" s="172"/>
      <c r="H70" s="172"/>
      <c r="I70" s="172"/>
      <c r="J70" s="173">
        <f>J154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141</v>
      </c>
      <c r="E71" s="172"/>
      <c r="F71" s="172"/>
      <c r="G71" s="172"/>
      <c r="H71" s="172"/>
      <c r="I71" s="172"/>
      <c r="J71" s="173">
        <f>J177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419</v>
      </c>
      <c r="E72" s="172"/>
      <c r="F72" s="172"/>
      <c r="G72" s="172"/>
      <c r="H72" s="172"/>
      <c r="I72" s="172"/>
      <c r="J72" s="173">
        <f>J202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420</v>
      </c>
      <c r="E73" s="172"/>
      <c r="F73" s="172"/>
      <c r="G73" s="172"/>
      <c r="H73" s="172"/>
      <c r="I73" s="172"/>
      <c r="J73" s="173">
        <f>J233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142</v>
      </c>
      <c r="E74" s="172"/>
      <c r="F74" s="172"/>
      <c r="G74" s="172"/>
      <c r="H74" s="172"/>
      <c r="I74" s="172"/>
      <c r="J74" s="173">
        <f>J240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421</v>
      </c>
      <c r="E75" s="172"/>
      <c r="F75" s="172"/>
      <c r="G75" s="172"/>
      <c r="H75" s="172"/>
      <c r="I75" s="172"/>
      <c r="J75" s="173">
        <f>J274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9"/>
      <c r="C76" s="170"/>
      <c r="D76" s="171" t="s">
        <v>422</v>
      </c>
      <c r="E76" s="172"/>
      <c r="F76" s="172"/>
      <c r="G76" s="172"/>
      <c r="H76" s="172"/>
      <c r="I76" s="172"/>
      <c r="J76" s="173">
        <f>J305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="2" customFormat="1" ht="6.96" customHeight="1">
      <c r="A82" s="36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24.96" customHeight="1">
      <c r="A83" s="36"/>
      <c r="B83" s="37"/>
      <c r="C83" s="21" t="s">
        <v>143</v>
      </c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16</v>
      </c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158" t="str">
        <f>E7</f>
        <v>Oprava sociálního zařízení pro děti</v>
      </c>
      <c r="F86" s="30"/>
      <c r="G86" s="30"/>
      <c r="H86" s="30"/>
      <c r="I86" s="38"/>
      <c r="J86" s="38"/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128</v>
      </c>
      <c r="D87" s="38"/>
      <c r="E87" s="38"/>
      <c r="F87" s="38"/>
      <c r="G87" s="38"/>
      <c r="H87" s="38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67" t="str">
        <f>E9</f>
        <v>2021-062-04 - Nové kce - stavební část - objekt B část 1</v>
      </c>
      <c r="F88" s="38"/>
      <c r="G88" s="38"/>
      <c r="H88" s="38"/>
      <c r="I88" s="38"/>
      <c r="J88" s="38"/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21</v>
      </c>
      <c r="D90" s="38"/>
      <c r="E90" s="38"/>
      <c r="F90" s="25" t="str">
        <f>F12</f>
        <v>MŠ MJR.Nováka 30, Ostrava- Hrabůvka</v>
      </c>
      <c r="G90" s="38"/>
      <c r="H90" s="38"/>
      <c r="I90" s="30" t="s">
        <v>23</v>
      </c>
      <c r="J90" s="70" t="str">
        <f>IF(J12="","",J12)</f>
        <v>19. 8. 2021</v>
      </c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40.05" customHeight="1">
      <c r="A92" s="36"/>
      <c r="B92" s="37"/>
      <c r="C92" s="30" t="s">
        <v>25</v>
      </c>
      <c r="D92" s="38"/>
      <c r="E92" s="38"/>
      <c r="F92" s="25" t="str">
        <f>E15</f>
        <v>Město Ostrava, Prokešovo nám.1803/8, Ostrava</v>
      </c>
      <c r="G92" s="38"/>
      <c r="H92" s="38"/>
      <c r="I92" s="30" t="s">
        <v>31</v>
      </c>
      <c r="J92" s="34" t="str">
        <f>E21</f>
        <v>ČOS exim s.r.o. Alešova 26, České Budějovice</v>
      </c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29</v>
      </c>
      <c r="D93" s="38"/>
      <c r="E93" s="38"/>
      <c r="F93" s="25" t="str">
        <f>IF(E18="","",E18)</f>
        <v>Vyplň údaj</v>
      </c>
      <c r="G93" s="38"/>
      <c r="H93" s="38"/>
      <c r="I93" s="30" t="s">
        <v>34</v>
      </c>
      <c r="J93" s="34" t="str">
        <f>E24</f>
        <v>Ing.Dana Mlejnková</v>
      </c>
      <c r="K93" s="38"/>
      <c r="L93" s="13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3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11" customFormat="1" ht="29.28" customHeight="1">
      <c r="A95" s="175"/>
      <c r="B95" s="176"/>
      <c r="C95" s="177" t="s">
        <v>144</v>
      </c>
      <c r="D95" s="178" t="s">
        <v>57</v>
      </c>
      <c r="E95" s="178" t="s">
        <v>53</v>
      </c>
      <c r="F95" s="178" t="s">
        <v>54</v>
      </c>
      <c r="G95" s="178" t="s">
        <v>145</v>
      </c>
      <c r="H95" s="178" t="s">
        <v>146</v>
      </c>
      <c r="I95" s="178" t="s">
        <v>147</v>
      </c>
      <c r="J95" s="178" t="s">
        <v>133</v>
      </c>
      <c r="K95" s="179" t="s">
        <v>148</v>
      </c>
      <c r="L95" s="180"/>
      <c r="M95" s="90" t="s">
        <v>19</v>
      </c>
      <c r="N95" s="91" t="s">
        <v>42</v>
      </c>
      <c r="O95" s="91" t="s">
        <v>149</v>
      </c>
      <c r="P95" s="91" t="s">
        <v>150</v>
      </c>
      <c r="Q95" s="91" t="s">
        <v>151</v>
      </c>
      <c r="R95" s="91" t="s">
        <v>152</v>
      </c>
      <c r="S95" s="91" t="s">
        <v>153</v>
      </c>
      <c r="T95" s="92" t="s">
        <v>154</v>
      </c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</row>
    <row r="96" s="2" customFormat="1" ht="22.8" customHeight="1">
      <c r="A96" s="36"/>
      <c r="B96" s="37"/>
      <c r="C96" s="97" t="s">
        <v>155</v>
      </c>
      <c r="D96" s="38"/>
      <c r="E96" s="38"/>
      <c r="F96" s="38"/>
      <c r="G96" s="38"/>
      <c r="H96" s="38"/>
      <c r="I96" s="38"/>
      <c r="J96" s="181">
        <f>BK96</f>
        <v>0</v>
      </c>
      <c r="K96" s="38"/>
      <c r="L96" s="42"/>
      <c r="M96" s="93"/>
      <c r="N96" s="182"/>
      <c r="O96" s="94"/>
      <c r="P96" s="183">
        <f>P97+P143</f>
        <v>0</v>
      </c>
      <c r="Q96" s="94"/>
      <c r="R96" s="183">
        <f>R97+R143</f>
        <v>5.3577251682000009</v>
      </c>
      <c r="S96" s="94"/>
      <c r="T96" s="184">
        <f>T97+T143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71</v>
      </c>
      <c r="AU96" s="15" t="s">
        <v>134</v>
      </c>
      <c r="BK96" s="185">
        <f>BK97+BK143</f>
        <v>0</v>
      </c>
    </row>
    <row r="97" s="12" customFormat="1" ht="25.92" customHeight="1">
      <c r="A97" s="12"/>
      <c r="B97" s="186"/>
      <c r="C97" s="187"/>
      <c r="D97" s="188" t="s">
        <v>71</v>
      </c>
      <c r="E97" s="189" t="s">
        <v>156</v>
      </c>
      <c r="F97" s="189" t="s">
        <v>157</v>
      </c>
      <c r="G97" s="187"/>
      <c r="H97" s="187"/>
      <c r="I97" s="190"/>
      <c r="J97" s="191">
        <f>BK97</f>
        <v>0</v>
      </c>
      <c r="K97" s="187"/>
      <c r="L97" s="192"/>
      <c r="M97" s="193"/>
      <c r="N97" s="194"/>
      <c r="O97" s="194"/>
      <c r="P97" s="195">
        <f>P98+P102+P112+P116+P126+P130+P139</f>
        <v>0</v>
      </c>
      <c r="Q97" s="194"/>
      <c r="R97" s="195">
        <f>R98+R102+R112+R116+R126+R130+R139</f>
        <v>2.4849360462000005</v>
      </c>
      <c r="S97" s="194"/>
      <c r="T97" s="196">
        <f>T98+T102+T112+T116+T126+T130+T139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7" t="s">
        <v>80</v>
      </c>
      <c r="AT97" s="198" t="s">
        <v>71</v>
      </c>
      <c r="AU97" s="198" t="s">
        <v>72</v>
      </c>
      <c r="AY97" s="197" t="s">
        <v>158</v>
      </c>
      <c r="BK97" s="199">
        <f>BK98+BK102+BK112+BK116+BK126+BK130+BK139</f>
        <v>0</v>
      </c>
    </row>
    <row r="98" s="12" customFormat="1" ht="22.8" customHeight="1">
      <c r="A98" s="12"/>
      <c r="B98" s="186"/>
      <c r="C98" s="187"/>
      <c r="D98" s="188" t="s">
        <v>71</v>
      </c>
      <c r="E98" s="200" t="s">
        <v>178</v>
      </c>
      <c r="F98" s="200" t="s">
        <v>423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SUM(P99:P101)</f>
        <v>0</v>
      </c>
      <c r="Q98" s="194"/>
      <c r="R98" s="195">
        <f>SUM(R99:R101)</f>
        <v>0.5621687700000001</v>
      </c>
      <c r="S98" s="194"/>
      <c r="T98" s="196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80</v>
      </c>
      <c r="AT98" s="198" t="s">
        <v>71</v>
      </c>
      <c r="AU98" s="198" t="s">
        <v>80</v>
      </c>
      <c r="AY98" s="197" t="s">
        <v>158</v>
      </c>
      <c r="BK98" s="199">
        <f>SUM(BK99:BK101)</f>
        <v>0</v>
      </c>
    </row>
    <row r="99" s="2" customFormat="1" ht="16.5" customHeight="1">
      <c r="A99" s="36"/>
      <c r="B99" s="37"/>
      <c r="C99" s="202" t="s">
        <v>80</v>
      </c>
      <c r="D99" s="202" t="s">
        <v>161</v>
      </c>
      <c r="E99" s="203" t="s">
        <v>424</v>
      </c>
      <c r="F99" s="204" t="s">
        <v>425</v>
      </c>
      <c r="G99" s="205" t="s">
        <v>164</v>
      </c>
      <c r="H99" s="206">
        <v>9.1010000000000009</v>
      </c>
      <c r="I99" s="207"/>
      <c r="J99" s="208">
        <f>ROUND(I99*H99,2)</f>
        <v>0</v>
      </c>
      <c r="K99" s="204" t="s">
        <v>165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0.061769999999999999</v>
      </c>
      <c r="R99" s="211">
        <f>Q99*H99</f>
        <v>0.5621687700000001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166</v>
      </c>
      <c r="AT99" s="213" t="s">
        <v>161</v>
      </c>
      <c r="AU99" s="213" t="s">
        <v>82</v>
      </c>
      <c r="AY99" s="15" t="s">
        <v>158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166</v>
      </c>
      <c r="BM99" s="213" t="s">
        <v>426</v>
      </c>
    </row>
    <row r="100" s="2" customFormat="1">
      <c r="A100" s="36"/>
      <c r="B100" s="37"/>
      <c r="C100" s="38"/>
      <c r="D100" s="215" t="s">
        <v>168</v>
      </c>
      <c r="E100" s="38"/>
      <c r="F100" s="216" t="s">
        <v>427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168</v>
      </c>
      <c r="AU100" s="15" t="s">
        <v>82</v>
      </c>
    </row>
    <row r="101" s="2" customFormat="1">
      <c r="A101" s="36"/>
      <c r="B101" s="37"/>
      <c r="C101" s="38"/>
      <c r="D101" s="220" t="s">
        <v>170</v>
      </c>
      <c r="E101" s="38"/>
      <c r="F101" s="221" t="s">
        <v>428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170</v>
      </c>
      <c r="AU101" s="15" t="s">
        <v>82</v>
      </c>
    </row>
    <row r="102" s="12" customFormat="1" ht="22.8" customHeight="1">
      <c r="A102" s="12"/>
      <c r="B102" s="186"/>
      <c r="C102" s="187"/>
      <c r="D102" s="188" t="s">
        <v>71</v>
      </c>
      <c r="E102" s="200" t="s">
        <v>429</v>
      </c>
      <c r="F102" s="200" t="s">
        <v>430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SUM(P103:P111)</f>
        <v>0</v>
      </c>
      <c r="Q102" s="194"/>
      <c r="R102" s="195">
        <f>SUM(R103:R111)</f>
        <v>0.10369071999999999</v>
      </c>
      <c r="S102" s="194"/>
      <c r="T102" s="196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7" t="s">
        <v>80</v>
      </c>
      <c r="AT102" s="198" t="s">
        <v>71</v>
      </c>
      <c r="AU102" s="198" t="s">
        <v>80</v>
      </c>
      <c r="AY102" s="197" t="s">
        <v>158</v>
      </c>
      <c r="BK102" s="199">
        <f>SUM(BK103:BK111)</f>
        <v>0</v>
      </c>
    </row>
    <row r="103" s="2" customFormat="1" ht="16.5" customHeight="1">
      <c r="A103" s="36"/>
      <c r="B103" s="37"/>
      <c r="C103" s="202" t="s">
        <v>82</v>
      </c>
      <c r="D103" s="202" t="s">
        <v>161</v>
      </c>
      <c r="E103" s="203" t="s">
        <v>431</v>
      </c>
      <c r="F103" s="204" t="s">
        <v>432</v>
      </c>
      <c r="G103" s="205" t="s">
        <v>164</v>
      </c>
      <c r="H103" s="206">
        <v>8.9550000000000001</v>
      </c>
      <c r="I103" s="207"/>
      <c r="J103" s="208">
        <f>ROUND(I103*H103,2)</f>
        <v>0</v>
      </c>
      <c r="K103" s="204" t="s">
        <v>165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0.0043839999999999999</v>
      </c>
      <c r="R103" s="211">
        <f>Q103*H103</f>
        <v>0.039258719999999997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166</v>
      </c>
      <c r="AT103" s="213" t="s">
        <v>161</v>
      </c>
      <c r="AU103" s="213" t="s">
        <v>82</v>
      </c>
      <c r="AY103" s="15" t="s">
        <v>158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166</v>
      </c>
      <c r="BM103" s="213" t="s">
        <v>433</v>
      </c>
    </row>
    <row r="104" s="2" customFormat="1">
      <c r="A104" s="36"/>
      <c r="B104" s="37"/>
      <c r="C104" s="38"/>
      <c r="D104" s="215" t="s">
        <v>168</v>
      </c>
      <c r="E104" s="38"/>
      <c r="F104" s="216" t="s">
        <v>434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168</v>
      </c>
      <c r="AU104" s="15" t="s">
        <v>82</v>
      </c>
    </row>
    <row r="105" s="2" customFormat="1">
      <c r="A105" s="36"/>
      <c r="B105" s="37"/>
      <c r="C105" s="38"/>
      <c r="D105" s="220" t="s">
        <v>170</v>
      </c>
      <c r="E105" s="38"/>
      <c r="F105" s="221" t="s">
        <v>435</v>
      </c>
      <c r="G105" s="38"/>
      <c r="H105" s="38"/>
      <c r="I105" s="217"/>
      <c r="J105" s="38"/>
      <c r="K105" s="38"/>
      <c r="L105" s="42"/>
      <c r="M105" s="218"/>
      <c r="N105" s="21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170</v>
      </c>
      <c r="AU105" s="15" t="s">
        <v>82</v>
      </c>
    </row>
    <row r="106" s="2" customFormat="1" ht="16.5" customHeight="1">
      <c r="A106" s="36"/>
      <c r="B106" s="37"/>
      <c r="C106" s="202" t="s">
        <v>178</v>
      </c>
      <c r="D106" s="202" t="s">
        <v>161</v>
      </c>
      <c r="E106" s="203" t="s">
        <v>436</v>
      </c>
      <c r="F106" s="204" t="s">
        <v>437</v>
      </c>
      <c r="G106" s="205" t="s">
        <v>164</v>
      </c>
      <c r="H106" s="206">
        <v>5.6680000000000001</v>
      </c>
      <c r="I106" s="207"/>
      <c r="J106" s="208">
        <f>ROUND(I106*H106,2)</f>
        <v>0</v>
      </c>
      <c r="K106" s="204" t="s">
        <v>165</v>
      </c>
      <c r="L106" s="42"/>
      <c r="M106" s="209" t="s">
        <v>19</v>
      </c>
      <c r="N106" s="210" t="s">
        <v>43</v>
      </c>
      <c r="O106" s="82"/>
      <c r="P106" s="211">
        <f>O106*H106</f>
        <v>0</v>
      </c>
      <c r="Q106" s="211">
        <v>0.0040000000000000001</v>
      </c>
      <c r="R106" s="211">
        <f>Q106*H106</f>
        <v>0.022672000000000001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166</v>
      </c>
      <c r="AT106" s="213" t="s">
        <v>161</v>
      </c>
      <c r="AU106" s="213" t="s">
        <v>82</v>
      </c>
      <c r="AY106" s="15" t="s">
        <v>158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166</v>
      </c>
      <c r="BM106" s="213" t="s">
        <v>438</v>
      </c>
    </row>
    <row r="107" s="2" customFormat="1">
      <c r="A107" s="36"/>
      <c r="B107" s="37"/>
      <c r="C107" s="38"/>
      <c r="D107" s="215" t="s">
        <v>168</v>
      </c>
      <c r="E107" s="38"/>
      <c r="F107" s="216" t="s">
        <v>439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168</v>
      </c>
      <c r="AU107" s="15" t="s">
        <v>82</v>
      </c>
    </row>
    <row r="108" s="2" customFormat="1">
      <c r="A108" s="36"/>
      <c r="B108" s="37"/>
      <c r="C108" s="38"/>
      <c r="D108" s="220" t="s">
        <v>170</v>
      </c>
      <c r="E108" s="38"/>
      <c r="F108" s="221" t="s">
        <v>440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170</v>
      </c>
      <c r="AU108" s="15" t="s">
        <v>82</v>
      </c>
    </row>
    <row r="109" s="2" customFormat="1" ht="16.5" customHeight="1">
      <c r="A109" s="36"/>
      <c r="B109" s="37"/>
      <c r="C109" s="202" t="s">
        <v>166</v>
      </c>
      <c r="D109" s="202" t="s">
        <v>161</v>
      </c>
      <c r="E109" s="203" t="s">
        <v>441</v>
      </c>
      <c r="F109" s="204" t="s">
        <v>442</v>
      </c>
      <c r="G109" s="205" t="s">
        <v>443</v>
      </c>
      <c r="H109" s="206">
        <v>27.84</v>
      </c>
      <c r="I109" s="207"/>
      <c r="J109" s="208">
        <f>ROUND(I109*H109,2)</f>
        <v>0</v>
      </c>
      <c r="K109" s="204" t="s">
        <v>165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0.0015</v>
      </c>
      <c r="R109" s="211">
        <f>Q109*H109</f>
        <v>0.041759999999999999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166</v>
      </c>
      <c r="AT109" s="213" t="s">
        <v>161</v>
      </c>
      <c r="AU109" s="213" t="s">
        <v>82</v>
      </c>
      <c r="AY109" s="15" t="s">
        <v>158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166</v>
      </c>
      <c r="BM109" s="213" t="s">
        <v>444</v>
      </c>
    </row>
    <row r="110" s="2" customFormat="1">
      <c r="A110" s="36"/>
      <c r="B110" s="37"/>
      <c r="C110" s="38"/>
      <c r="D110" s="215" t="s">
        <v>168</v>
      </c>
      <c r="E110" s="38"/>
      <c r="F110" s="216" t="s">
        <v>445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168</v>
      </c>
      <c r="AU110" s="15" t="s">
        <v>82</v>
      </c>
    </row>
    <row r="111" s="2" customFormat="1">
      <c r="A111" s="36"/>
      <c r="B111" s="37"/>
      <c r="C111" s="38"/>
      <c r="D111" s="220" t="s">
        <v>170</v>
      </c>
      <c r="E111" s="38"/>
      <c r="F111" s="221" t="s">
        <v>446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170</v>
      </c>
      <c r="AU111" s="15" t="s">
        <v>82</v>
      </c>
    </row>
    <row r="112" s="12" customFormat="1" ht="22.8" customHeight="1">
      <c r="A112" s="12"/>
      <c r="B112" s="186"/>
      <c r="C112" s="187"/>
      <c r="D112" s="188" t="s">
        <v>71</v>
      </c>
      <c r="E112" s="200" t="s">
        <v>447</v>
      </c>
      <c r="F112" s="200" t="s">
        <v>448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SUM(P113:P115)</f>
        <v>0</v>
      </c>
      <c r="Q112" s="194"/>
      <c r="R112" s="195">
        <f>SUM(R113:R115)</f>
        <v>1.7152800000000004</v>
      </c>
      <c r="S112" s="194"/>
      <c r="T112" s="196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7" t="s">
        <v>80</v>
      </c>
      <c r="AT112" s="198" t="s">
        <v>71</v>
      </c>
      <c r="AU112" s="198" t="s">
        <v>80</v>
      </c>
      <c r="AY112" s="197" t="s">
        <v>158</v>
      </c>
      <c r="BK112" s="199">
        <f>SUM(BK113:BK115)</f>
        <v>0</v>
      </c>
    </row>
    <row r="113" s="2" customFormat="1" ht="16.5" customHeight="1">
      <c r="A113" s="36"/>
      <c r="B113" s="37"/>
      <c r="C113" s="202" t="s">
        <v>189</v>
      </c>
      <c r="D113" s="202" t="s">
        <v>161</v>
      </c>
      <c r="E113" s="203" t="s">
        <v>449</v>
      </c>
      <c r="F113" s="204" t="s">
        <v>450</v>
      </c>
      <c r="G113" s="205" t="s">
        <v>164</v>
      </c>
      <c r="H113" s="206">
        <v>20.420000000000002</v>
      </c>
      <c r="I113" s="207"/>
      <c r="J113" s="208">
        <f>ROUND(I113*H113,2)</f>
        <v>0</v>
      </c>
      <c r="K113" s="204" t="s">
        <v>165</v>
      </c>
      <c r="L113" s="42"/>
      <c r="M113" s="209" t="s">
        <v>19</v>
      </c>
      <c r="N113" s="210" t="s">
        <v>43</v>
      </c>
      <c r="O113" s="82"/>
      <c r="P113" s="211">
        <f>O113*H113</f>
        <v>0</v>
      </c>
      <c r="Q113" s="211">
        <v>0.084000000000000005</v>
      </c>
      <c r="R113" s="211">
        <f>Q113*H113</f>
        <v>1.7152800000000004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166</v>
      </c>
      <c r="AT113" s="213" t="s">
        <v>161</v>
      </c>
      <c r="AU113" s="213" t="s">
        <v>82</v>
      </c>
      <c r="AY113" s="15" t="s">
        <v>158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166</v>
      </c>
      <c r="BM113" s="213" t="s">
        <v>451</v>
      </c>
    </row>
    <row r="114" s="2" customFormat="1">
      <c r="A114" s="36"/>
      <c r="B114" s="37"/>
      <c r="C114" s="38"/>
      <c r="D114" s="215" t="s">
        <v>168</v>
      </c>
      <c r="E114" s="38"/>
      <c r="F114" s="216" t="s">
        <v>452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168</v>
      </c>
      <c r="AU114" s="15" t="s">
        <v>82</v>
      </c>
    </row>
    <row r="115" s="2" customFormat="1">
      <c r="A115" s="36"/>
      <c r="B115" s="37"/>
      <c r="C115" s="38"/>
      <c r="D115" s="220" t="s">
        <v>170</v>
      </c>
      <c r="E115" s="38"/>
      <c r="F115" s="221" t="s">
        <v>453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170</v>
      </c>
      <c r="AU115" s="15" t="s">
        <v>82</v>
      </c>
    </row>
    <row r="116" s="12" customFormat="1" ht="22.8" customHeight="1">
      <c r="A116" s="12"/>
      <c r="B116" s="186"/>
      <c r="C116" s="187"/>
      <c r="D116" s="188" t="s">
        <v>71</v>
      </c>
      <c r="E116" s="200" t="s">
        <v>454</v>
      </c>
      <c r="F116" s="200" t="s">
        <v>455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SUM(P117:P125)</f>
        <v>0</v>
      </c>
      <c r="Q116" s="194"/>
      <c r="R116" s="195">
        <f>SUM(R117:R125)</f>
        <v>0.07638970619999999</v>
      </c>
      <c r="S116" s="194"/>
      <c r="T116" s="196">
        <f>SUM(T117:T125)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7" t="s">
        <v>80</v>
      </c>
      <c r="AT116" s="198" t="s">
        <v>71</v>
      </c>
      <c r="AU116" s="198" t="s">
        <v>80</v>
      </c>
      <c r="AY116" s="197" t="s">
        <v>158</v>
      </c>
      <c r="BK116" s="199">
        <f>SUM(BK117:BK125)</f>
        <v>0</v>
      </c>
    </row>
    <row r="117" s="2" customFormat="1" ht="16.5" customHeight="1">
      <c r="A117" s="36"/>
      <c r="B117" s="37"/>
      <c r="C117" s="202" t="s">
        <v>195</v>
      </c>
      <c r="D117" s="202" t="s">
        <v>161</v>
      </c>
      <c r="E117" s="203" t="s">
        <v>456</v>
      </c>
      <c r="F117" s="204" t="s">
        <v>457</v>
      </c>
      <c r="G117" s="205" t="s">
        <v>308</v>
      </c>
      <c r="H117" s="206">
        <v>6</v>
      </c>
      <c r="I117" s="207"/>
      <c r="J117" s="208">
        <f>ROUND(I117*H117,2)</f>
        <v>0</v>
      </c>
      <c r="K117" s="204" t="s">
        <v>165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0.00048161770000000002</v>
      </c>
      <c r="R117" s="211">
        <f>Q117*H117</f>
        <v>0.0028897062000000002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166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166</v>
      </c>
      <c r="BM117" s="213" t="s">
        <v>458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459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>
      <c r="A119" s="36"/>
      <c r="B119" s="37"/>
      <c r="C119" s="38"/>
      <c r="D119" s="220" t="s">
        <v>170</v>
      </c>
      <c r="E119" s="38"/>
      <c r="F119" s="221" t="s">
        <v>460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170</v>
      </c>
      <c r="AU119" s="15" t="s">
        <v>82</v>
      </c>
    </row>
    <row r="120" s="2" customFormat="1" ht="21.75" customHeight="1">
      <c r="A120" s="36"/>
      <c r="B120" s="37"/>
      <c r="C120" s="226" t="s">
        <v>201</v>
      </c>
      <c r="D120" s="226" t="s">
        <v>461</v>
      </c>
      <c r="E120" s="227" t="s">
        <v>462</v>
      </c>
      <c r="F120" s="228" t="s">
        <v>463</v>
      </c>
      <c r="G120" s="229" t="s">
        <v>308</v>
      </c>
      <c r="H120" s="230">
        <v>3</v>
      </c>
      <c r="I120" s="231"/>
      <c r="J120" s="232">
        <f>ROUND(I120*H120,2)</f>
        <v>0</v>
      </c>
      <c r="K120" s="228" t="s">
        <v>165</v>
      </c>
      <c r="L120" s="233"/>
      <c r="M120" s="234" t="s">
        <v>19</v>
      </c>
      <c r="N120" s="235" t="s">
        <v>43</v>
      </c>
      <c r="O120" s="82"/>
      <c r="P120" s="211">
        <f>O120*H120</f>
        <v>0</v>
      </c>
      <c r="Q120" s="211">
        <v>0.01201</v>
      </c>
      <c r="R120" s="211">
        <f>Q120*H120</f>
        <v>0.03603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209</v>
      </c>
      <c r="AT120" s="213" t="s">
        <v>461</v>
      </c>
      <c r="AU120" s="213" t="s">
        <v>82</v>
      </c>
      <c r="AY120" s="15" t="s">
        <v>158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166</v>
      </c>
      <c r="BM120" s="213" t="s">
        <v>464</v>
      </c>
    </row>
    <row r="121" s="2" customFormat="1">
      <c r="A121" s="36"/>
      <c r="B121" s="37"/>
      <c r="C121" s="38"/>
      <c r="D121" s="215" t="s">
        <v>168</v>
      </c>
      <c r="E121" s="38"/>
      <c r="F121" s="216" t="s">
        <v>463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168</v>
      </c>
      <c r="AU121" s="15" t="s">
        <v>82</v>
      </c>
    </row>
    <row r="122" s="2" customFormat="1">
      <c r="A122" s="36"/>
      <c r="B122" s="37"/>
      <c r="C122" s="38"/>
      <c r="D122" s="220" t="s">
        <v>170</v>
      </c>
      <c r="E122" s="38"/>
      <c r="F122" s="221" t="s">
        <v>465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170</v>
      </c>
      <c r="AU122" s="15" t="s">
        <v>82</v>
      </c>
    </row>
    <row r="123" s="2" customFormat="1" ht="21.75" customHeight="1">
      <c r="A123" s="36"/>
      <c r="B123" s="37"/>
      <c r="C123" s="226" t="s">
        <v>209</v>
      </c>
      <c r="D123" s="226" t="s">
        <v>461</v>
      </c>
      <c r="E123" s="227" t="s">
        <v>466</v>
      </c>
      <c r="F123" s="228" t="s">
        <v>467</v>
      </c>
      <c r="G123" s="229" t="s">
        <v>308</v>
      </c>
      <c r="H123" s="230">
        <v>3</v>
      </c>
      <c r="I123" s="231"/>
      <c r="J123" s="232">
        <f>ROUND(I123*H123,2)</f>
        <v>0</v>
      </c>
      <c r="K123" s="228" t="s">
        <v>165</v>
      </c>
      <c r="L123" s="233"/>
      <c r="M123" s="234" t="s">
        <v>19</v>
      </c>
      <c r="N123" s="235" t="s">
        <v>43</v>
      </c>
      <c r="O123" s="82"/>
      <c r="P123" s="211">
        <f>O123*H123</f>
        <v>0</v>
      </c>
      <c r="Q123" s="211">
        <v>0.012489999999999999</v>
      </c>
      <c r="R123" s="211">
        <f>Q123*H123</f>
        <v>0.037469999999999996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209</v>
      </c>
      <c r="AT123" s="213" t="s">
        <v>461</v>
      </c>
      <c r="AU123" s="213" t="s">
        <v>82</v>
      </c>
      <c r="AY123" s="15" t="s">
        <v>158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166</v>
      </c>
      <c r="BM123" s="213" t="s">
        <v>468</v>
      </c>
    </row>
    <row r="124" s="2" customFormat="1">
      <c r="A124" s="36"/>
      <c r="B124" s="37"/>
      <c r="C124" s="38"/>
      <c r="D124" s="215" t="s">
        <v>168</v>
      </c>
      <c r="E124" s="38"/>
      <c r="F124" s="216" t="s">
        <v>467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168</v>
      </c>
      <c r="AU124" s="15" t="s">
        <v>82</v>
      </c>
    </row>
    <row r="125" s="2" customFormat="1">
      <c r="A125" s="36"/>
      <c r="B125" s="37"/>
      <c r="C125" s="38"/>
      <c r="D125" s="220" t="s">
        <v>170</v>
      </c>
      <c r="E125" s="38"/>
      <c r="F125" s="221" t="s">
        <v>469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170</v>
      </c>
      <c r="AU125" s="15" t="s">
        <v>82</v>
      </c>
    </row>
    <row r="126" s="12" customFormat="1" ht="22.8" customHeight="1">
      <c r="A126" s="12"/>
      <c r="B126" s="186"/>
      <c r="C126" s="187"/>
      <c r="D126" s="188" t="s">
        <v>71</v>
      </c>
      <c r="E126" s="200" t="s">
        <v>470</v>
      </c>
      <c r="F126" s="200" t="s">
        <v>471</v>
      </c>
      <c r="G126" s="187"/>
      <c r="H126" s="187"/>
      <c r="I126" s="190"/>
      <c r="J126" s="201">
        <f>BK126</f>
        <v>0</v>
      </c>
      <c r="K126" s="187"/>
      <c r="L126" s="192"/>
      <c r="M126" s="193"/>
      <c r="N126" s="194"/>
      <c r="O126" s="194"/>
      <c r="P126" s="195">
        <f>SUM(P127:P129)</f>
        <v>0</v>
      </c>
      <c r="Q126" s="194"/>
      <c r="R126" s="195">
        <f>SUM(R127:R129)</f>
        <v>0.0147277</v>
      </c>
      <c r="S126" s="194"/>
      <c r="T126" s="196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7" t="s">
        <v>80</v>
      </c>
      <c r="AT126" s="198" t="s">
        <v>71</v>
      </c>
      <c r="AU126" s="198" t="s">
        <v>80</v>
      </c>
      <c r="AY126" s="197" t="s">
        <v>158</v>
      </c>
      <c r="BK126" s="199">
        <f>SUM(BK127:BK129)</f>
        <v>0</v>
      </c>
    </row>
    <row r="127" s="2" customFormat="1" ht="21.75" customHeight="1">
      <c r="A127" s="36"/>
      <c r="B127" s="37"/>
      <c r="C127" s="202" t="s">
        <v>217</v>
      </c>
      <c r="D127" s="202" t="s">
        <v>161</v>
      </c>
      <c r="E127" s="203" t="s">
        <v>472</v>
      </c>
      <c r="F127" s="204" t="s">
        <v>473</v>
      </c>
      <c r="G127" s="205" t="s">
        <v>164</v>
      </c>
      <c r="H127" s="206">
        <v>113.29000000000001</v>
      </c>
      <c r="I127" s="207"/>
      <c r="J127" s="208">
        <f>ROUND(I127*H127,2)</f>
        <v>0</v>
      </c>
      <c r="K127" s="204" t="s">
        <v>165</v>
      </c>
      <c r="L127" s="42"/>
      <c r="M127" s="209" t="s">
        <v>19</v>
      </c>
      <c r="N127" s="210" t="s">
        <v>43</v>
      </c>
      <c r="O127" s="82"/>
      <c r="P127" s="211">
        <f>O127*H127</f>
        <v>0</v>
      </c>
      <c r="Q127" s="211">
        <v>0.00012999999999999999</v>
      </c>
      <c r="R127" s="211">
        <f>Q127*H127</f>
        <v>0.0147277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166</v>
      </c>
      <c r="AT127" s="213" t="s">
        <v>161</v>
      </c>
      <c r="AU127" s="213" t="s">
        <v>82</v>
      </c>
      <c r="AY127" s="15" t="s">
        <v>158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80</v>
      </c>
      <c r="BK127" s="214">
        <f>ROUND(I127*H127,2)</f>
        <v>0</v>
      </c>
      <c r="BL127" s="15" t="s">
        <v>166</v>
      </c>
      <c r="BM127" s="213" t="s">
        <v>474</v>
      </c>
    </row>
    <row r="128" s="2" customFormat="1">
      <c r="A128" s="36"/>
      <c r="B128" s="37"/>
      <c r="C128" s="38"/>
      <c r="D128" s="215" t="s">
        <v>168</v>
      </c>
      <c r="E128" s="38"/>
      <c r="F128" s="216" t="s">
        <v>475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168</v>
      </c>
      <c r="AU128" s="15" t="s">
        <v>82</v>
      </c>
    </row>
    <row r="129" s="2" customFormat="1">
      <c r="A129" s="36"/>
      <c r="B129" s="37"/>
      <c r="C129" s="38"/>
      <c r="D129" s="220" t="s">
        <v>170</v>
      </c>
      <c r="E129" s="38"/>
      <c r="F129" s="221" t="s">
        <v>476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170</v>
      </c>
      <c r="AU129" s="15" t="s">
        <v>82</v>
      </c>
    </row>
    <row r="130" s="12" customFormat="1" ht="22.8" customHeight="1">
      <c r="A130" s="12"/>
      <c r="B130" s="186"/>
      <c r="C130" s="187"/>
      <c r="D130" s="188" t="s">
        <v>71</v>
      </c>
      <c r="E130" s="200" t="s">
        <v>477</v>
      </c>
      <c r="F130" s="200" t="s">
        <v>478</v>
      </c>
      <c r="G130" s="187"/>
      <c r="H130" s="187"/>
      <c r="I130" s="190"/>
      <c r="J130" s="201">
        <f>BK130</f>
        <v>0</v>
      </c>
      <c r="K130" s="187"/>
      <c r="L130" s="192"/>
      <c r="M130" s="193"/>
      <c r="N130" s="194"/>
      <c r="O130" s="194"/>
      <c r="P130" s="195">
        <f>SUM(P131:P138)</f>
        <v>0</v>
      </c>
      <c r="Q130" s="194"/>
      <c r="R130" s="195">
        <f>SUM(R131:R138)</f>
        <v>0.01267915</v>
      </c>
      <c r="S130" s="194"/>
      <c r="T130" s="196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7" t="s">
        <v>80</v>
      </c>
      <c r="AT130" s="198" t="s">
        <v>71</v>
      </c>
      <c r="AU130" s="198" t="s">
        <v>80</v>
      </c>
      <c r="AY130" s="197" t="s">
        <v>158</v>
      </c>
      <c r="BK130" s="199">
        <f>SUM(BK131:BK138)</f>
        <v>0</v>
      </c>
    </row>
    <row r="131" s="2" customFormat="1" ht="24.15" customHeight="1">
      <c r="A131" s="36"/>
      <c r="B131" s="37"/>
      <c r="C131" s="202" t="s">
        <v>224</v>
      </c>
      <c r="D131" s="202" t="s">
        <v>161</v>
      </c>
      <c r="E131" s="203" t="s">
        <v>479</v>
      </c>
      <c r="F131" s="204" t="s">
        <v>480</v>
      </c>
      <c r="G131" s="205" t="s">
        <v>308</v>
      </c>
      <c r="H131" s="206">
        <v>2</v>
      </c>
      <c r="I131" s="207"/>
      <c r="J131" s="208">
        <f>ROUND(I131*H131,2)</f>
        <v>0</v>
      </c>
      <c r="K131" s="204" t="s">
        <v>19</v>
      </c>
      <c r="L131" s="42"/>
      <c r="M131" s="209" t="s">
        <v>19</v>
      </c>
      <c r="N131" s="210" t="s">
        <v>43</v>
      </c>
      <c r="O131" s="82"/>
      <c r="P131" s="211">
        <f>O131*H131</f>
        <v>0</v>
      </c>
      <c r="Q131" s="211">
        <v>0.0044200000000000003</v>
      </c>
      <c r="R131" s="211">
        <f>Q131*H131</f>
        <v>0.0088400000000000006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166</v>
      </c>
      <c r="AT131" s="213" t="s">
        <v>161</v>
      </c>
      <c r="AU131" s="213" t="s">
        <v>82</v>
      </c>
      <c r="AY131" s="15" t="s">
        <v>158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80</v>
      </c>
      <c r="BK131" s="214">
        <f>ROUND(I131*H131,2)</f>
        <v>0</v>
      </c>
      <c r="BL131" s="15" t="s">
        <v>166</v>
      </c>
      <c r="BM131" s="213" t="s">
        <v>481</v>
      </c>
    </row>
    <row r="132" s="2" customFormat="1">
      <c r="A132" s="36"/>
      <c r="B132" s="37"/>
      <c r="C132" s="38"/>
      <c r="D132" s="215" t="s">
        <v>168</v>
      </c>
      <c r="E132" s="38"/>
      <c r="F132" s="216" t="s">
        <v>482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168</v>
      </c>
      <c r="AU132" s="15" t="s">
        <v>82</v>
      </c>
    </row>
    <row r="133" s="2" customFormat="1" ht="16.5" customHeight="1">
      <c r="A133" s="36"/>
      <c r="B133" s="37"/>
      <c r="C133" s="202" t="s">
        <v>230</v>
      </c>
      <c r="D133" s="202" t="s">
        <v>161</v>
      </c>
      <c r="E133" s="203" t="s">
        <v>483</v>
      </c>
      <c r="F133" s="204" t="s">
        <v>484</v>
      </c>
      <c r="G133" s="205" t="s">
        <v>164</v>
      </c>
      <c r="H133" s="206">
        <v>46.07</v>
      </c>
      <c r="I133" s="207"/>
      <c r="J133" s="208">
        <f>ROUND(I133*H133,2)</f>
        <v>0</v>
      </c>
      <c r="K133" s="204" t="s">
        <v>165</v>
      </c>
      <c r="L133" s="42"/>
      <c r="M133" s="209" t="s">
        <v>19</v>
      </c>
      <c r="N133" s="210" t="s">
        <v>43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166</v>
      </c>
      <c r="AT133" s="213" t="s">
        <v>161</v>
      </c>
      <c r="AU133" s="213" t="s">
        <v>82</v>
      </c>
      <c r="AY133" s="15" t="s">
        <v>158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80</v>
      </c>
      <c r="BK133" s="214">
        <f>ROUND(I133*H133,2)</f>
        <v>0</v>
      </c>
      <c r="BL133" s="15" t="s">
        <v>166</v>
      </c>
      <c r="BM133" s="213" t="s">
        <v>485</v>
      </c>
    </row>
    <row r="134" s="2" customFormat="1">
      <c r="A134" s="36"/>
      <c r="B134" s="37"/>
      <c r="C134" s="38"/>
      <c r="D134" s="215" t="s">
        <v>168</v>
      </c>
      <c r="E134" s="38"/>
      <c r="F134" s="216" t="s">
        <v>486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168</v>
      </c>
      <c r="AU134" s="15" t="s">
        <v>82</v>
      </c>
    </row>
    <row r="135" s="2" customFormat="1">
      <c r="A135" s="36"/>
      <c r="B135" s="37"/>
      <c r="C135" s="38"/>
      <c r="D135" s="220" t="s">
        <v>170</v>
      </c>
      <c r="E135" s="38"/>
      <c r="F135" s="221" t="s">
        <v>487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170</v>
      </c>
      <c r="AU135" s="15" t="s">
        <v>82</v>
      </c>
    </row>
    <row r="136" s="2" customFormat="1" ht="16.5" customHeight="1">
      <c r="A136" s="36"/>
      <c r="B136" s="37"/>
      <c r="C136" s="202" t="s">
        <v>488</v>
      </c>
      <c r="D136" s="202" t="s">
        <v>161</v>
      </c>
      <c r="E136" s="203" t="s">
        <v>489</v>
      </c>
      <c r="F136" s="204" t="s">
        <v>490</v>
      </c>
      <c r="G136" s="205" t="s">
        <v>164</v>
      </c>
      <c r="H136" s="206">
        <v>109.69</v>
      </c>
      <c r="I136" s="207"/>
      <c r="J136" s="208">
        <f>ROUND(I136*H136,2)</f>
        <v>0</v>
      </c>
      <c r="K136" s="204" t="s">
        <v>165</v>
      </c>
      <c r="L136" s="42"/>
      <c r="M136" s="209" t="s">
        <v>19</v>
      </c>
      <c r="N136" s="210" t="s">
        <v>43</v>
      </c>
      <c r="O136" s="82"/>
      <c r="P136" s="211">
        <f>O136*H136</f>
        <v>0</v>
      </c>
      <c r="Q136" s="211">
        <v>3.4999999999999997E-05</v>
      </c>
      <c r="R136" s="211">
        <f>Q136*H136</f>
        <v>0.0038391499999999995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166</v>
      </c>
      <c r="AT136" s="213" t="s">
        <v>161</v>
      </c>
      <c r="AU136" s="213" t="s">
        <v>82</v>
      </c>
      <c r="AY136" s="15" t="s">
        <v>158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80</v>
      </c>
      <c r="BK136" s="214">
        <f>ROUND(I136*H136,2)</f>
        <v>0</v>
      </c>
      <c r="BL136" s="15" t="s">
        <v>166</v>
      </c>
      <c r="BM136" s="213" t="s">
        <v>491</v>
      </c>
    </row>
    <row r="137" s="2" customFormat="1">
      <c r="A137" s="36"/>
      <c r="B137" s="37"/>
      <c r="C137" s="38"/>
      <c r="D137" s="215" t="s">
        <v>168</v>
      </c>
      <c r="E137" s="38"/>
      <c r="F137" s="216" t="s">
        <v>492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168</v>
      </c>
      <c r="AU137" s="15" t="s">
        <v>82</v>
      </c>
    </row>
    <row r="138" s="2" customFormat="1">
      <c r="A138" s="36"/>
      <c r="B138" s="37"/>
      <c r="C138" s="38"/>
      <c r="D138" s="220" t="s">
        <v>170</v>
      </c>
      <c r="E138" s="38"/>
      <c r="F138" s="221" t="s">
        <v>493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170</v>
      </c>
      <c r="AU138" s="15" t="s">
        <v>82</v>
      </c>
    </row>
    <row r="139" s="12" customFormat="1" ht="22.8" customHeight="1">
      <c r="A139" s="12"/>
      <c r="B139" s="186"/>
      <c r="C139" s="187"/>
      <c r="D139" s="188" t="s">
        <v>71</v>
      </c>
      <c r="E139" s="200" t="s">
        <v>494</v>
      </c>
      <c r="F139" s="200" t="s">
        <v>495</v>
      </c>
      <c r="G139" s="187"/>
      <c r="H139" s="187"/>
      <c r="I139" s="190"/>
      <c r="J139" s="201">
        <f>BK139</f>
        <v>0</v>
      </c>
      <c r="K139" s="187"/>
      <c r="L139" s="192"/>
      <c r="M139" s="193"/>
      <c r="N139" s="194"/>
      <c r="O139" s="194"/>
      <c r="P139" s="195">
        <f>SUM(P140:P142)</f>
        <v>0</v>
      </c>
      <c r="Q139" s="194"/>
      <c r="R139" s="195">
        <f>SUM(R140:R142)</f>
        <v>0</v>
      </c>
      <c r="S139" s="194"/>
      <c r="T139" s="196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7" t="s">
        <v>80</v>
      </c>
      <c r="AT139" s="198" t="s">
        <v>71</v>
      </c>
      <c r="AU139" s="198" t="s">
        <v>80</v>
      </c>
      <c r="AY139" s="197" t="s">
        <v>158</v>
      </c>
      <c r="BK139" s="199">
        <f>SUM(BK140:BK142)</f>
        <v>0</v>
      </c>
    </row>
    <row r="140" s="2" customFormat="1" ht="16.5" customHeight="1">
      <c r="A140" s="36"/>
      <c r="B140" s="37"/>
      <c r="C140" s="202" t="s">
        <v>242</v>
      </c>
      <c r="D140" s="202" t="s">
        <v>161</v>
      </c>
      <c r="E140" s="203" t="s">
        <v>496</v>
      </c>
      <c r="F140" s="204" t="s">
        <v>497</v>
      </c>
      <c r="G140" s="205" t="s">
        <v>220</v>
      </c>
      <c r="H140" s="206">
        <v>2.4849999999999999</v>
      </c>
      <c r="I140" s="207"/>
      <c r="J140" s="208">
        <f>ROUND(I140*H140,2)</f>
        <v>0</v>
      </c>
      <c r="K140" s="204" t="s">
        <v>165</v>
      </c>
      <c r="L140" s="42"/>
      <c r="M140" s="209" t="s">
        <v>19</v>
      </c>
      <c r="N140" s="210" t="s">
        <v>43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166</v>
      </c>
      <c r="AT140" s="213" t="s">
        <v>161</v>
      </c>
      <c r="AU140" s="213" t="s">
        <v>82</v>
      </c>
      <c r="AY140" s="15" t="s">
        <v>158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80</v>
      </c>
      <c r="BK140" s="214">
        <f>ROUND(I140*H140,2)</f>
        <v>0</v>
      </c>
      <c r="BL140" s="15" t="s">
        <v>166</v>
      </c>
      <c r="BM140" s="213" t="s">
        <v>498</v>
      </c>
    </row>
    <row r="141" s="2" customFormat="1">
      <c r="A141" s="36"/>
      <c r="B141" s="37"/>
      <c r="C141" s="38"/>
      <c r="D141" s="215" t="s">
        <v>168</v>
      </c>
      <c r="E141" s="38"/>
      <c r="F141" s="216" t="s">
        <v>499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168</v>
      </c>
      <c r="AU141" s="15" t="s">
        <v>82</v>
      </c>
    </row>
    <row r="142" s="2" customFormat="1">
      <c r="A142" s="36"/>
      <c r="B142" s="37"/>
      <c r="C142" s="38"/>
      <c r="D142" s="220" t="s">
        <v>170</v>
      </c>
      <c r="E142" s="38"/>
      <c r="F142" s="221" t="s">
        <v>500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170</v>
      </c>
      <c r="AU142" s="15" t="s">
        <v>82</v>
      </c>
    </row>
    <row r="143" s="12" customFormat="1" ht="25.92" customHeight="1">
      <c r="A143" s="12"/>
      <c r="B143" s="186"/>
      <c r="C143" s="187"/>
      <c r="D143" s="188" t="s">
        <v>71</v>
      </c>
      <c r="E143" s="189" t="s">
        <v>271</v>
      </c>
      <c r="F143" s="189" t="s">
        <v>272</v>
      </c>
      <c r="G143" s="187"/>
      <c r="H143" s="187"/>
      <c r="I143" s="190"/>
      <c r="J143" s="191">
        <f>BK143</f>
        <v>0</v>
      </c>
      <c r="K143" s="187"/>
      <c r="L143" s="192"/>
      <c r="M143" s="193"/>
      <c r="N143" s="194"/>
      <c r="O143" s="194"/>
      <c r="P143" s="195">
        <f>P144+P154+P177+P202+P233+P240+P274+P305</f>
        <v>0</v>
      </c>
      <c r="Q143" s="194"/>
      <c r="R143" s="195">
        <f>R144+R154+R177+R202+R233+R240+R274+R305</f>
        <v>2.8727891220000004</v>
      </c>
      <c r="S143" s="194"/>
      <c r="T143" s="196">
        <f>T144+T154+T177+T202+T233+T240+T274+T305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7" t="s">
        <v>82</v>
      </c>
      <c r="AT143" s="198" t="s">
        <v>71</v>
      </c>
      <c r="AU143" s="198" t="s">
        <v>72</v>
      </c>
      <c r="AY143" s="197" t="s">
        <v>158</v>
      </c>
      <c r="BK143" s="199">
        <f>BK144+BK154+BK177+BK202+BK233+BK240+BK274+BK305</f>
        <v>0</v>
      </c>
    </row>
    <row r="144" s="12" customFormat="1" ht="22.8" customHeight="1">
      <c r="A144" s="12"/>
      <c r="B144" s="186"/>
      <c r="C144" s="187"/>
      <c r="D144" s="188" t="s">
        <v>71</v>
      </c>
      <c r="E144" s="200" t="s">
        <v>501</v>
      </c>
      <c r="F144" s="200" t="s">
        <v>502</v>
      </c>
      <c r="G144" s="187"/>
      <c r="H144" s="187"/>
      <c r="I144" s="190"/>
      <c r="J144" s="201">
        <f>BK144</f>
        <v>0</v>
      </c>
      <c r="K144" s="187"/>
      <c r="L144" s="192"/>
      <c r="M144" s="193"/>
      <c r="N144" s="194"/>
      <c r="O144" s="194"/>
      <c r="P144" s="195">
        <f>SUM(P145:P153)</f>
        <v>0</v>
      </c>
      <c r="Q144" s="194"/>
      <c r="R144" s="195">
        <f>SUM(R145:R153)</f>
        <v>0.071470000000000006</v>
      </c>
      <c r="S144" s="194"/>
      <c r="T144" s="196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7" t="s">
        <v>82</v>
      </c>
      <c r="AT144" s="198" t="s">
        <v>71</v>
      </c>
      <c r="AU144" s="198" t="s">
        <v>80</v>
      </c>
      <c r="AY144" s="197" t="s">
        <v>158</v>
      </c>
      <c r="BK144" s="199">
        <f>SUM(BK145:BK153)</f>
        <v>0</v>
      </c>
    </row>
    <row r="145" s="2" customFormat="1" ht="16.5" customHeight="1">
      <c r="A145" s="36"/>
      <c r="B145" s="37"/>
      <c r="C145" s="202" t="s">
        <v>248</v>
      </c>
      <c r="D145" s="202" t="s">
        <v>161</v>
      </c>
      <c r="E145" s="203" t="s">
        <v>503</v>
      </c>
      <c r="F145" s="204" t="s">
        <v>504</v>
      </c>
      <c r="G145" s="205" t="s">
        <v>164</v>
      </c>
      <c r="H145" s="206">
        <v>20.420000000000002</v>
      </c>
      <c r="I145" s="207"/>
      <c r="J145" s="208">
        <f>ROUND(I145*H145,2)</f>
        <v>0</v>
      </c>
      <c r="K145" s="204" t="s">
        <v>165</v>
      </c>
      <c r="L145" s="42"/>
      <c r="M145" s="209" t="s">
        <v>19</v>
      </c>
      <c r="N145" s="210" t="s">
        <v>43</v>
      </c>
      <c r="O145" s="82"/>
      <c r="P145" s="211">
        <f>O145*H145</f>
        <v>0</v>
      </c>
      <c r="Q145" s="211">
        <v>0.0035000000000000001</v>
      </c>
      <c r="R145" s="211">
        <f>Q145*H145</f>
        <v>0.071470000000000006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259</v>
      </c>
      <c r="AT145" s="213" t="s">
        <v>161</v>
      </c>
      <c r="AU145" s="213" t="s">
        <v>82</v>
      </c>
      <c r="AY145" s="15" t="s">
        <v>158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80</v>
      </c>
      <c r="BK145" s="214">
        <f>ROUND(I145*H145,2)</f>
        <v>0</v>
      </c>
      <c r="BL145" s="15" t="s">
        <v>259</v>
      </c>
      <c r="BM145" s="213" t="s">
        <v>505</v>
      </c>
    </row>
    <row r="146" s="2" customFormat="1">
      <c r="A146" s="36"/>
      <c r="B146" s="37"/>
      <c r="C146" s="38"/>
      <c r="D146" s="215" t="s">
        <v>168</v>
      </c>
      <c r="E146" s="38"/>
      <c r="F146" s="216" t="s">
        <v>506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168</v>
      </c>
      <c r="AU146" s="15" t="s">
        <v>82</v>
      </c>
    </row>
    <row r="147" s="2" customFormat="1">
      <c r="A147" s="36"/>
      <c r="B147" s="37"/>
      <c r="C147" s="38"/>
      <c r="D147" s="220" t="s">
        <v>170</v>
      </c>
      <c r="E147" s="38"/>
      <c r="F147" s="221" t="s">
        <v>507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170</v>
      </c>
      <c r="AU147" s="15" t="s">
        <v>82</v>
      </c>
    </row>
    <row r="148" s="2" customFormat="1" ht="16.5" customHeight="1">
      <c r="A148" s="36"/>
      <c r="B148" s="37"/>
      <c r="C148" s="202" t="s">
        <v>8</v>
      </c>
      <c r="D148" s="202" t="s">
        <v>161</v>
      </c>
      <c r="E148" s="203" t="s">
        <v>508</v>
      </c>
      <c r="F148" s="204" t="s">
        <v>509</v>
      </c>
      <c r="G148" s="205" t="s">
        <v>220</v>
      </c>
      <c r="H148" s="206">
        <v>0.070999999999999994</v>
      </c>
      <c r="I148" s="207"/>
      <c r="J148" s="208">
        <f>ROUND(I148*H148,2)</f>
        <v>0</v>
      </c>
      <c r="K148" s="204" t="s">
        <v>165</v>
      </c>
      <c r="L148" s="42"/>
      <c r="M148" s="209" t="s">
        <v>19</v>
      </c>
      <c r="N148" s="210" t="s">
        <v>43</v>
      </c>
      <c r="O148" s="82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259</v>
      </c>
      <c r="AT148" s="213" t="s">
        <v>161</v>
      </c>
      <c r="AU148" s="213" t="s">
        <v>82</v>
      </c>
      <c r="AY148" s="15" t="s">
        <v>158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80</v>
      </c>
      <c r="BK148" s="214">
        <f>ROUND(I148*H148,2)</f>
        <v>0</v>
      </c>
      <c r="BL148" s="15" t="s">
        <v>259</v>
      </c>
      <c r="BM148" s="213" t="s">
        <v>510</v>
      </c>
    </row>
    <row r="149" s="2" customFormat="1">
      <c r="A149" s="36"/>
      <c r="B149" s="37"/>
      <c r="C149" s="38"/>
      <c r="D149" s="215" t="s">
        <v>168</v>
      </c>
      <c r="E149" s="38"/>
      <c r="F149" s="216" t="s">
        <v>511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168</v>
      </c>
      <c r="AU149" s="15" t="s">
        <v>82</v>
      </c>
    </row>
    <row r="150" s="2" customFormat="1">
      <c r="A150" s="36"/>
      <c r="B150" s="37"/>
      <c r="C150" s="38"/>
      <c r="D150" s="220" t="s">
        <v>170</v>
      </c>
      <c r="E150" s="38"/>
      <c r="F150" s="221" t="s">
        <v>512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170</v>
      </c>
      <c r="AU150" s="15" t="s">
        <v>82</v>
      </c>
    </row>
    <row r="151" s="2" customFormat="1" ht="16.5" customHeight="1">
      <c r="A151" s="36"/>
      <c r="B151" s="37"/>
      <c r="C151" s="202" t="s">
        <v>259</v>
      </c>
      <c r="D151" s="202" t="s">
        <v>161</v>
      </c>
      <c r="E151" s="203" t="s">
        <v>513</v>
      </c>
      <c r="F151" s="204" t="s">
        <v>514</v>
      </c>
      <c r="G151" s="205" t="s">
        <v>220</v>
      </c>
      <c r="H151" s="206">
        <v>0.070999999999999994</v>
      </c>
      <c r="I151" s="207"/>
      <c r="J151" s="208">
        <f>ROUND(I151*H151,2)</f>
        <v>0</v>
      </c>
      <c r="K151" s="204" t="s">
        <v>165</v>
      </c>
      <c r="L151" s="42"/>
      <c r="M151" s="209" t="s">
        <v>19</v>
      </c>
      <c r="N151" s="210" t="s">
        <v>43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259</v>
      </c>
      <c r="AT151" s="213" t="s">
        <v>161</v>
      </c>
      <c r="AU151" s="213" t="s">
        <v>82</v>
      </c>
      <c r="AY151" s="15" t="s">
        <v>158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80</v>
      </c>
      <c r="BK151" s="214">
        <f>ROUND(I151*H151,2)</f>
        <v>0</v>
      </c>
      <c r="BL151" s="15" t="s">
        <v>259</v>
      </c>
      <c r="BM151" s="213" t="s">
        <v>515</v>
      </c>
    </row>
    <row r="152" s="2" customFormat="1">
      <c r="A152" s="36"/>
      <c r="B152" s="37"/>
      <c r="C152" s="38"/>
      <c r="D152" s="215" t="s">
        <v>168</v>
      </c>
      <c r="E152" s="38"/>
      <c r="F152" s="216" t="s">
        <v>516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168</v>
      </c>
      <c r="AU152" s="15" t="s">
        <v>82</v>
      </c>
    </row>
    <row r="153" s="2" customFormat="1">
      <c r="A153" s="36"/>
      <c r="B153" s="37"/>
      <c r="C153" s="38"/>
      <c r="D153" s="220" t="s">
        <v>170</v>
      </c>
      <c r="E153" s="38"/>
      <c r="F153" s="221" t="s">
        <v>517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170</v>
      </c>
      <c r="AU153" s="15" t="s">
        <v>82</v>
      </c>
    </row>
    <row r="154" s="12" customFormat="1" ht="22.8" customHeight="1">
      <c r="A154" s="12"/>
      <c r="B154" s="186"/>
      <c r="C154" s="187"/>
      <c r="D154" s="188" t="s">
        <v>71</v>
      </c>
      <c r="E154" s="200" t="s">
        <v>518</v>
      </c>
      <c r="F154" s="200" t="s">
        <v>519</v>
      </c>
      <c r="G154" s="187"/>
      <c r="H154" s="187"/>
      <c r="I154" s="190"/>
      <c r="J154" s="201">
        <f>BK154</f>
        <v>0</v>
      </c>
      <c r="K154" s="187"/>
      <c r="L154" s="192"/>
      <c r="M154" s="193"/>
      <c r="N154" s="194"/>
      <c r="O154" s="194"/>
      <c r="P154" s="195">
        <f>SUM(P155:P176)</f>
        <v>0</v>
      </c>
      <c r="Q154" s="194"/>
      <c r="R154" s="195">
        <f>SUM(R155:R176)</f>
        <v>0.21860214919999998</v>
      </c>
      <c r="S154" s="194"/>
      <c r="T154" s="196">
        <f>SUM(T155:T176)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7" t="s">
        <v>82</v>
      </c>
      <c r="AT154" s="198" t="s">
        <v>71</v>
      </c>
      <c r="AU154" s="198" t="s">
        <v>80</v>
      </c>
      <c r="AY154" s="197" t="s">
        <v>158</v>
      </c>
      <c r="BK154" s="199">
        <f>SUM(BK155:BK176)</f>
        <v>0</v>
      </c>
    </row>
    <row r="155" s="2" customFormat="1" ht="16.5" customHeight="1">
      <c r="A155" s="36"/>
      <c r="B155" s="37"/>
      <c r="C155" s="202" t="s">
        <v>265</v>
      </c>
      <c r="D155" s="202" t="s">
        <v>161</v>
      </c>
      <c r="E155" s="203" t="s">
        <v>520</v>
      </c>
      <c r="F155" s="204" t="s">
        <v>521</v>
      </c>
      <c r="G155" s="205" t="s">
        <v>164</v>
      </c>
      <c r="H155" s="206">
        <v>3.5819999999999999</v>
      </c>
      <c r="I155" s="207"/>
      <c r="J155" s="208">
        <f>ROUND(I155*H155,2)</f>
        <v>0</v>
      </c>
      <c r="K155" s="204" t="s">
        <v>165</v>
      </c>
      <c r="L155" s="42"/>
      <c r="M155" s="209" t="s">
        <v>19</v>
      </c>
      <c r="N155" s="210" t="s">
        <v>43</v>
      </c>
      <c r="O155" s="82"/>
      <c r="P155" s="211">
        <f>O155*H155</f>
        <v>0</v>
      </c>
      <c r="Q155" s="211">
        <v>0.00020000000000000001</v>
      </c>
      <c r="R155" s="211">
        <f>Q155*H155</f>
        <v>0.00071639999999999996</v>
      </c>
      <c r="S155" s="211">
        <v>0</v>
      </c>
      <c r="T155" s="21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259</v>
      </c>
      <c r="AT155" s="213" t="s">
        <v>161</v>
      </c>
      <c r="AU155" s="213" t="s">
        <v>82</v>
      </c>
      <c r="AY155" s="15" t="s">
        <v>158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80</v>
      </c>
      <c r="BK155" s="214">
        <f>ROUND(I155*H155,2)</f>
        <v>0</v>
      </c>
      <c r="BL155" s="15" t="s">
        <v>259</v>
      </c>
      <c r="BM155" s="213" t="s">
        <v>522</v>
      </c>
    </row>
    <row r="156" s="2" customFormat="1">
      <c r="A156" s="36"/>
      <c r="B156" s="37"/>
      <c r="C156" s="38"/>
      <c r="D156" s="215" t="s">
        <v>168</v>
      </c>
      <c r="E156" s="38"/>
      <c r="F156" s="216" t="s">
        <v>523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168</v>
      </c>
      <c r="AU156" s="15" t="s">
        <v>82</v>
      </c>
    </row>
    <row r="157" s="2" customFormat="1">
      <c r="A157" s="36"/>
      <c r="B157" s="37"/>
      <c r="C157" s="38"/>
      <c r="D157" s="220" t="s">
        <v>170</v>
      </c>
      <c r="E157" s="38"/>
      <c r="F157" s="221" t="s">
        <v>524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170</v>
      </c>
      <c r="AU157" s="15" t="s">
        <v>82</v>
      </c>
    </row>
    <row r="158" s="2" customFormat="1" ht="16.5" customHeight="1">
      <c r="A158" s="36"/>
      <c r="B158" s="37"/>
      <c r="C158" s="202" t="s">
        <v>275</v>
      </c>
      <c r="D158" s="202" t="s">
        <v>161</v>
      </c>
      <c r="E158" s="203" t="s">
        <v>525</v>
      </c>
      <c r="F158" s="204" t="s">
        <v>526</v>
      </c>
      <c r="G158" s="205" t="s">
        <v>164</v>
      </c>
      <c r="H158" s="206">
        <v>9.4849999999999994</v>
      </c>
      <c r="I158" s="207"/>
      <c r="J158" s="208">
        <f>ROUND(I158*H158,2)</f>
        <v>0</v>
      </c>
      <c r="K158" s="204" t="s">
        <v>165</v>
      </c>
      <c r="L158" s="42"/>
      <c r="M158" s="209" t="s">
        <v>19</v>
      </c>
      <c r="N158" s="210" t="s">
        <v>43</v>
      </c>
      <c r="O158" s="82"/>
      <c r="P158" s="211">
        <f>O158*H158</f>
        <v>0</v>
      </c>
      <c r="Q158" s="211">
        <v>0.0014</v>
      </c>
      <c r="R158" s="211">
        <f>Q158*H158</f>
        <v>0.013278999999999999</v>
      </c>
      <c r="S158" s="211">
        <v>0</v>
      </c>
      <c r="T158" s="21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3" t="s">
        <v>259</v>
      </c>
      <c r="AT158" s="213" t="s">
        <v>161</v>
      </c>
      <c r="AU158" s="213" t="s">
        <v>82</v>
      </c>
      <c r="AY158" s="15" t="s">
        <v>158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80</v>
      </c>
      <c r="BK158" s="214">
        <f>ROUND(I158*H158,2)</f>
        <v>0</v>
      </c>
      <c r="BL158" s="15" t="s">
        <v>259</v>
      </c>
      <c r="BM158" s="213" t="s">
        <v>527</v>
      </c>
    </row>
    <row r="159" s="2" customFormat="1">
      <c r="A159" s="36"/>
      <c r="B159" s="37"/>
      <c r="C159" s="38"/>
      <c r="D159" s="215" t="s">
        <v>168</v>
      </c>
      <c r="E159" s="38"/>
      <c r="F159" s="216" t="s">
        <v>528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168</v>
      </c>
      <c r="AU159" s="15" t="s">
        <v>82</v>
      </c>
    </row>
    <row r="160" s="2" customFormat="1">
      <c r="A160" s="36"/>
      <c r="B160" s="37"/>
      <c r="C160" s="38"/>
      <c r="D160" s="220" t="s">
        <v>170</v>
      </c>
      <c r="E160" s="38"/>
      <c r="F160" s="221" t="s">
        <v>529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170</v>
      </c>
      <c r="AU160" s="15" t="s">
        <v>82</v>
      </c>
    </row>
    <row r="161" s="2" customFormat="1" ht="16.5" customHeight="1">
      <c r="A161" s="36"/>
      <c r="B161" s="37"/>
      <c r="C161" s="202" t="s">
        <v>282</v>
      </c>
      <c r="D161" s="202" t="s">
        <v>161</v>
      </c>
      <c r="E161" s="203" t="s">
        <v>530</v>
      </c>
      <c r="F161" s="204" t="s">
        <v>531</v>
      </c>
      <c r="G161" s="205" t="s">
        <v>164</v>
      </c>
      <c r="H161" s="206">
        <v>3.5819999999999999</v>
      </c>
      <c r="I161" s="207"/>
      <c r="J161" s="208">
        <f>ROUND(I161*H161,2)</f>
        <v>0</v>
      </c>
      <c r="K161" s="204" t="s">
        <v>165</v>
      </c>
      <c r="L161" s="42"/>
      <c r="M161" s="209" t="s">
        <v>19</v>
      </c>
      <c r="N161" s="210" t="s">
        <v>43</v>
      </c>
      <c r="O161" s="82"/>
      <c r="P161" s="211">
        <f>O161*H161</f>
        <v>0</v>
      </c>
      <c r="Q161" s="211">
        <v>0.013550400000000001</v>
      </c>
      <c r="R161" s="211">
        <f>Q161*H161</f>
        <v>0.048537532799999998</v>
      </c>
      <c r="S161" s="211">
        <v>0</v>
      </c>
      <c r="T161" s="21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3" t="s">
        <v>259</v>
      </c>
      <c r="AT161" s="213" t="s">
        <v>161</v>
      </c>
      <c r="AU161" s="213" t="s">
        <v>82</v>
      </c>
      <c r="AY161" s="15" t="s">
        <v>158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80</v>
      </c>
      <c r="BK161" s="214">
        <f>ROUND(I161*H161,2)</f>
        <v>0</v>
      </c>
      <c r="BL161" s="15" t="s">
        <v>259</v>
      </c>
      <c r="BM161" s="213" t="s">
        <v>532</v>
      </c>
    </row>
    <row r="162" s="2" customFormat="1">
      <c r="A162" s="36"/>
      <c r="B162" s="37"/>
      <c r="C162" s="38"/>
      <c r="D162" s="215" t="s">
        <v>168</v>
      </c>
      <c r="E162" s="38"/>
      <c r="F162" s="216" t="s">
        <v>533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168</v>
      </c>
      <c r="AU162" s="15" t="s">
        <v>82</v>
      </c>
    </row>
    <row r="163" s="2" customFormat="1">
      <c r="A163" s="36"/>
      <c r="B163" s="37"/>
      <c r="C163" s="38"/>
      <c r="D163" s="220" t="s">
        <v>170</v>
      </c>
      <c r="E163" s="38"/>
      <c r="F163" s="221" t="s">
        <v>534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170</v>
      </c>
      <c r="AU163" s="15" t="s">
        <v>82</v>
      </c>
    </row>
    <row r="164" s="2" customFormat="1" ht="16.5" customHeight="1">
      <c r="A164" s="36"/>
      <c r="B164" s="37"/>
      <c r="C164" s="202" t="s">
        <v>288</v>
      </c>
      <c r="D164" s="202" t="s">
        <v>161</v>
      </c>
      <c r="E164" s="203" t="s">
        <v>535</v>
      </c>
      <c r="F164" s="204" t="s">
        <v>536</v>
      </c>
      <c r="G164" s="205" t="s">
        <v>443</v>
      </c>
      <c r="H164" s="206">
        <v>2.52</v>
      </c>
      <c r="I164" s="207"/>
      <c r="J164" s="208">
        <f>ROUND(I164*H164,2)</f>
        <v>0</v>
      </c>
      <c r="K164" s="204" t="s">
        <v>19</v>
      </c>
      <c r="L164" s="42"/>
      <c r="M164" s="209" t="s">
        <v>19</v>
      </c>
      <c r="N164" s="210" t="s">
        <v>43</v>
      </c>
      <c r="O164" s="82"/>
      <c r="P164" s="211">
        <f>O164*H164</f>
        <v>0</v>
      </c>
      <c r="Q164" s="211">
        <v>0.016341000000000001</v>
      </c>
      <c r="R164" s="211">
        <f>Q164*H164</f>
        <v>0.041179320000000005</v>
      </c>
      <c r="S164" s="211">
        <v>0</v>
      </c>
      <c r="T164" s="21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259</v>
      </c>
      <c r="AT164" s="213" t="s">
        <v>161</v>
      </c>
      <c r="AU164" s="213" t="s">
        <v>82</v>
      </c>
      <c r="AY164" s="15" t="s">
        <v>158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80</v>
      </c>
      <c r="BK164" s="214">
        <f>ROUND(I164*H164,2)</f>
        <v>0</v>
      </c>
      <c r="BL164" s="15" t="s">
        <v>259</v>
      </c>
      <c r="BM164" s="213" t="s">
        <v>537</v>
      </c>
    </row>
    <row r="165" s="2" customFormat="1">
      <c r="A165" s="36"/>
      <c r="B165" s="37"/>
      <c r="C165" s="38"/>
      <c r="D165" s="215" t="s">
        <v>168</v>
      </c>
      <c r="E165" s="38"/>
      <c r="F165" s="216" t="s">
        <v>538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168</v>
      </c>
      <c r="AU165" s="15" t="s">
        <v>82</v>
      </c>
    </row>
    <row r="166" s="2" customFormat="1" ht="16.5" customHeight="1">
      <c r="A166" s="36"/>
      <c r="B166" s="37"/>
      <c r="C166" s="202" t="s">
        <v>7</v>
      </c>
      <c r="D166" s="202" t="s">
        <v>161</v>
      </c>
      <c r="E166" s="203" t="s">
        <v>539</v>
      </c>
      <c r="F166" s="204" t="s">
        <v>540</v>
      </c>
      <c r="G166" s="205" t="s">
        <v>443</v>
      </c>
      <c r="H166" s="206">
        <v>3.383</v>
      </c>
      <c r="I166" s="207"/>
      <c r="J166" s="208">
        <f>ROUND(I166*H166,2)</f>
        <v>0</v>
      </c>
      <c r="K166" s="204" t="s">
        <v>19</v>
      </c>
      <c r="L166" s="42"/>
      <c r="M166" s="209" t="s">
        <v>19</v>
      </c>
      <c r="N166" s="210" t="s">
        <v>43</v>
      </c>
      <c r="O166" s="82"/>
      <c r="P166" s="211">
        <f>O166*H166</f>
        <v>0</v>
      </c>
      <c r="Q166" s="211">
        <v>0.0243308</v>
      </c>
      <c r="R166" s="211">
        <f>Q166*H166</f>
        <v>0.082311096400000006</v>
      </c>
      <c r="S166" s="211">
        <v>0</v>
      </c>
      <c r="T166" s="21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259</v>
      </c>
      <c r="AT166" s="213" t="s">
        <v>161</v>
      </c>
      <c r="AU166" s="213" t="s">
        <v>82</v>
      </c>
      <c r="AY166" s="15" t="s">
        <v>158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80</v>
      </c>
      <c r="BK166" s="214">
        <f>ROUND(I166*H166,2)</f>
        <v>0</v>
      </c>
      <c r="BL166" s="15" t="s">
        <v>259</v>
      </c>
      <c r="BM166" s="213" t="s">
        <v>541</v>
      </c>
    </row>
    <row r="167" s="2" customFormat="1">
      <c r="A167" s="36"/>
      <c r="B167" s="37"/>
      <c r="C167" s="38"/>
      <c r="D167" s="215" t="s">
        <v>168</v>
      </c>
      <c r="E167" s="38"/>
      <c r="F167" s="216" t="s">
        <v>542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168</v>
      </c>
      <c r="AU167" s="15" t="s">
        <v>82</v>
      </c>
    </row>
    <row r="168" s="2" customFormat="1" ht="16.5" customHeight="1">
      <c r="A168" s="36"/>
      <c r="B168" s="37"/>
      <c r="C168" s="202" t="s">
        <v>299</v>
      </c>
      <c r="D168" s="202" t="s">
        <v>161</v>
      </c>
      <c r="E168" s="203" t="s">
        <v>543</v>
      </c>
      <c r="F168" s="204" t="s">
        <v>544</v>
      </c>
      <c r="G168" s="205" t="s">
        <v>164</v>
      </c>
      <c r="H168" s="206">
        <v>1.7</v>
      </c>
      <c r="I168" s="207"/>
      <c r="J168" s="208">
        <f>ROUND(I168*H168,2)</f>
        <v>0</v>
      </c>
      <c r="K168" s="204" t="s">
        <v>165</v>
      </c>
      <c r="L168" s="42"/>
      <c r="M168" s="209" t="s">
        <v>19</v>
      </c>
      <c r="N168" s="210" t="s">
        <v>43</v>
      </c>
      <c r="O168" s="82"/>
      <c r="P168" s="211">
        <f>O168*H168</f>
        <v>0</v>
      </c>
      <c r="Q168" s="211">
        <v>0.019164</v>
      </c>
      <c r="R168" s="211">
        <f>Q168*H168</f>
        <v>0.032578799999999998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259</v>
      </c>
      <c r="AT168" s="213" t="s">
        <v>161</v>
      </c>
      <c r="AU168" s="213" t="s">
        <v>82</v>
      </c>
      <c r="AY168" s="15" t="s">
        <v>158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80</v>
      </c>
      <c r="BK168" s="214">
        <f>ROUND(I168*H168,2)</f>
        <v>0</v>
      </c>
      <c r="BL168" s="15" t="s">
        <v>259</v>
      </c>
      <c r="BM168" s="213" t="s">
        <v>545</v>
      </c>
    </row>
    <row r="169" s="2" customFormat="1">
      <c r="A169" s="36"/>
      <c r="B169" s="37"/>
      <c r="C169" s="38"/>
      <c r="D169" s="215" t="s">
        <v>168</v>
      </c>
      <c r="E169" s="38"/>
      <c r="F169" s="216" t="s">
        <v>546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168</v>
      </c>
      <c r="AU169" s="15" t="s">
        <v>82</v>
      </c>
    </row>
    <row r="170" s="2" customFormat="1">
      <c r="A170" s="36"/>
      <c r="B170" s="37"/>
      <c r="C170" s="38"/>
      <c r="D170" s="220" t="s">
        <v>170</v>
      </c>
      <c r="E170" s="38"/>
      <c r="F170" s="221" t="s">
        <v>547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170</v>
      </c>
      <c r="AU170" s="15" t="s">
        <v>82</v>
      </c>
    </row>
    <row r="171" s="2" customFormat="1" ht="16.5" customHeight="1">
      <c r="A171" s="36"/>
      <c r="B171" s="37"/>
      <c r="C171" s="202" t="s">
        <v>305</v>
      </c>
      <c r="D171" s="202" t="s">
        <v>161</v>
      </c>
      <c r="E171" s="203" t="s">
        <v>548</v>
      </c>
      <c r="F171" s="204" t="s">
        <v>549</v>
      </c>
      <c r="G171" s="205" t="s">
        <v>220</v>
      </c>
      <c r="H171" s="206">
        <v>0.219</v>
      </c>
      <c r="I171" s="207"/>
      <c r="J171" s="208">
        <f>ROUND(I171*H171,2)</f>
        <v>0</v>
      </c>
      <c r="K171" s="204" t="s">
        <v>165</v>
      </c>
      <c r="L171" s="42"/>
      <c r="M171" s="209" t="s">
        <v>19</v>
      </c>
      <c r="N171" s="210" t="s">
        <v>43</v>
      </c>
      <c r="O171" s="82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259</v>
      </c>
      <c r="AT171" s="213" t="s">
        <v>161</v>
      </c>
      <c r="AU171" s="213" t="s">
        <v>82</v>
      </c>
      <c r="AY171" s="15" t="s">
        <v>158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259</v>
      </c>
      <c r="BM171" s="213" t="s">
        <v>550</v>
      </c>
    </row>
    <row r="172" s="2" customFormat="1">
      <c r="A172" s="36"/>
      <c r="B172" s="37"/>
      <c r="C172" s="38"/>
      <c r="D172" s="215" t="s">
        <v>168</v>
      </c>
      <c r="E172" s="38"/>
      <c r="F172" s="216" t="s">
        <v>551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168</v>
      </c>
      <c r="AU172" s="15" t="s">
        <v>82</v>
      </c>
    </row>
    <row r="173" s="2" customFormat="1">
      <c r="A173" s="36"/>
      <c r="B173" s="37"/>
      <c r="C173" s="38"/>
      <c r="D173" s="220" t="s">
        <v>170</v>
      </c>
      <c r="E173" s="38"/>
      <c r="F173" s="221" t="s">
        <v>552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170</v>
      </c>
      <c r="AU173" s="15" t="s">
        <v>82</v>
      </c>
    </row>
    <row r="174" s="2" customFormat="1" ht="16.5" customHeight="1">
      <c r="A174" s="36"/>
      <c r="B174" s="37"/>
      <c r="C174" s="202" t="s">
        <v>312</v>
      </c>
      <c r="D174" s="202" t="s">
        <v>161</v>
      </c>
      <c r="E174" s="203" t="s">
        <v>553</v>
      </c>
      <c r="F174" s="204" t="s">
        <v>554</v>
      </c>
      <c r="G174" s="205" t="s">
        <v>220</v>
      </c>
      <c r="H174" s="206">
        <v>0.219</v>
      </c>
      <c r="I174" s="207"/>
      <c r="J174" s="208">
        <f>ROUND(I174*H174,2)</f>
        <v>0</v>
      </c>
      <c r="K174" s="204" t="s">
        <v>165</v>
      </c>
      <c r="L174" s="42"/>
      <c r="M174" s="209" t="s">
        <v>19</v>
      </c>
      <c r="N174" s="210" t="s">
        <v>43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259</v>
      </c>
      <c r="AT174" s="213" t="s">
        <v>161</v>
      </c>
      <c r="AU174" s="213" t="s">
        <v>82</v>
      </c>
      <c r="AY174" s="15" t="s">
        <v>158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80</v>
      </c>
      <c r="BK174" s="214">
        <f>ROUND(I174*H174,2)</f>
        <v>0</v>
      </c>
      <c r="BL174" s="15" t="s">
        <v>259</v>
      </c>
      <c r="BM174" s="213" t="s">
        <v>555</v>
      </c>
    </row>
    <row r="175" s="2" customFormat="1">
      <c r="A175" s="36"/>
      <c r="B175" s="37"/>
      <c r="C175" s="38"/>
      <c r="D175" s="215" t="s">
        <v>168</v>
      </c>
      <c r="E175" s="38"/>
      <c r="F175" s="216" t="s">
        <v>556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168</v>
      </c>
      <c r="AU175" s="15" t="s">
        <v>82</v>
      </c>
    </row>
    <row r="176" s="2" customFormat="1">
      <c r="A176" s="36"/>
      <c r="B176" s="37"/>
      <c r="C176" s="38"/>
      <c r="D176" s="220" t="s">
        <v>170</v>
      </c>
      <c r="E176" s="38"/>
      <c r="F176" s="221" t="s">
        <v>557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170</v>
      </c>
      <c r="AU176" s="15" t="s">
        <v>82</v>
      </c>
    </row>
    <row r="177" s="12" customFormat="1" ht="22.8" customHeight="1">
      <c r="A177" s="12"/>
      <c r="B177" s="186"/>
      <c r="C177" s="187"/>
      <c r="D177" s="188" t="s">
        <v>71</v>
      </c>
      <c r="E177" s="200" t="s">
        <v>316</v>
      </c>
      <c r="F177" s="200" t="s">
        <v>317</v>
      </c>
      <c r="G177" s="187"/>
      <c r="H177" s="187"/>
      <c r="I177" s="190"/>
      <c r="J177" s="201">
        <f>BK177</f>
        <v>0</v>
      </c>
      <c r="K177" s="187"/>
      <c r="L177" s="192"/>
      <c r="M177" s="193"/>
      <c r="N177" s="194"/>
      <c r="O177" s="194"/>
      <c r="P177" s="195">
        <f>SUM(P178:P201)</f>
        <v>0</v>
      </c>
      <c r="Q177" s="194"/>
      <c r="R177" s="195">
        <f>SUM(R178:R201)</f>
        <v>0.094200000000000006</v>
      </c>
      <c r="S177" s="194"/>
      <c r="T177" s="196">
        <f>SUM(T178:T201)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7" t="s">
        <v>82</v>
      </c>
      <c r="AT177" s="198" t="s">
        <v>71</v>
      </c>
      <c r="AU177" s="198" t="s">
        <v>80</v>
      </c>
      <c r="AY177" s="197" t="s">
        <v>158</v>
      </c>
      <c r="BK177" s="199">
        <f>SUM(BK178:BK201)</f>
        <v>0</v>
      </c>
    </row>
    <row r="178" s="2" customFormat="1" ht="16.5" customHeight="1">
      <c r="A178" s="36"/>
      <c r="B178" s="37"/>
      <c r="C178" s="202" t="s">
        <v>318</v>
      </c>
      <c r="D178" s="202" t="s">
        <v>161</v>
      </c>
      <c r="E178" s="203" t="s">
        <v>558</v>
      </c>
      <c r="F178" s="204" t="s">
        <v>559</v>
      </c>
      <c r="G178" s="205" t="s">
        <v>321</v>
      </c>
      <c r="H178" s="206">
        <v>4</v>
      </c>
      <c r="I178" s="207"/>
      <c r="J178" s="208">
        <f>ROUND(I178*H178,2)</f>
        <v>0</v>
      </c>
      <c r="K178" s="204" t="s">
        <v>560</v>
      </c>
      <c r="L178" s="42"/>
      <c r="M178" s="209" t="s">
        <v>19</v>
      </c>
      <c r="N178" s="210" t="s">
        <v>43</v>
      </c>
      <c r="O178" s="82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259</v>
      </c>
      <c r="AT178" s="213" t="s">
        <v>161</v>
      </c>
      <c r="AU178" s="213" t="s">
        <v>82</v>
      </c>
      <c r="AY178" s="15" t="s">
        <v>158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80</v>
      </c>
      <c r="BK178" s="214">
        <f>ROUND(I178*H178,2)</f>
        <v>0</v>
      </c>
      <c r="BL178" s="15" t="s">
        <v>259</v>
      </c>
      <c r="BM178" s="213" t="s">
        <v>561</v>
      </c>
    </row>
    <row r="179" s="2" customFormat="1">
      <c r="A179" s="36"/>
      <c r="B179" s="37"/>
      <c r="C179" s="38"/>
      <c r="D179" s="215" t="s">
        <v>168</v>
      </c>
      <c r="E179" s="38"/>
      <c r="F179" s="216" t="s">
        <v>559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168</v>
      </c>
      <c r="AU179" s="15" t="s">
        <v>82</v>
      </c>
    </row>
    <row r="180" s="2" customFormat="1">
      <c r="A180" s="36"/>
      <c r="B180" s="37"/>
      <c r="C180" s="38"/>
      <c r="D180" s="220" t="s">
        <v>170</v>
      </c>
      <c r="E180" s="38"/>
      <c r="F180" s="221" t="s">
        <v>562</v>
      </c>
      <c r="G180" s="38"/>
      <c r="H180" s="38"/>
      <c r="I180" s="217"/>
      <c r="J180" s="38"/>
      <c r="K180" s="38"/>
      <c r="L180" s="42"/>
      <c r="M180" s="218"/>
      <c r="N180" s="219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170</v>
      </c>
      <c r="AU180" s="15" t="s">
        <v>82</v>
      </c>
    </row>
    <row r="181" s="2" customFormat="1" ht="16.5" customHeight="1">
      <c r="A181" s="36"/>
      <c r="B181" s="37"/>
      <c r="C181" s="202" t="s">
        <v>323</v>
      </c>
      <c r="D181" s="202" t="s">
        <v>161</v>
      </c>
      <c r="E181" s="203" t="s">
        <v>563</v>
      </c>
      <c r="F181" s="204" t="s">
        <v>564</v>
      </c>
      <c r="G181" s="205" t="s">
        <v>308</v>
      </c>
      <c r="H181" s="206">
        <v>6</v>
      </c>
      <c r="I181" s="207"/>
      <c r="J181" s="208">
        <f>ROUND(I181*H181,2)</f>
        <v>0</v>
      </c>
      <c r="K181" s="204" t="s">
        <v>165</v>
      </c>
      <c r="L181" s="42"/>
      <c r="M181" s="209" t="s">
        <v>19</v>
      </c>
      <c r="N181" s="210" t="s">
        <v>43</v>
      </c>
      <c r="O181" s="82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3" t="s">
        <v>259</v>
      </c>
      <c r="AT181" s="213" t="s">
        <v>161</v>
      </c>
      <c r="AU181" s="213" t="s">
        <v>82</v>
      </c>
      <c r="AY181" s="15" t="s">
        <v>158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80</v>
      </c>
      <c r="BK181" s="214">
        <f>ROUND(I181*H181,2)</f>
        <v>0</v>
      </c>
      <c r="BL181" s="15" t="s">
        <v>259</v>
      </c>
      <c r="BM181" s="213" t="s">
        <v>565</v>
      </c>
    </row>
    <row r="182" s="2" customFormat="1">
      <c r="A182" s="36"/>
      <c r="B182" s="37"/>
      <c r="C182" s="38"/>
      <c r="D182" s="215" t="s">
        <v>168</v>
      </c>
      <c r="E182" s="38"/>
      <c r="F182" s="216" t="s">
        <v>566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168</v>
      </c>
      <c r="AU182" s="15" t="s">
        <v>82</v>
      </c>
    </row>
    <row r="183" s="2" customFormat="1">
      <c r="A183" s="36"/>
      <c r="B183" s="37"/>
      <c r="C183" s="38"/>
      <c r="D183" s="220" t="s">
        <v>170</v>
      </c>
      <c r="E183" s="38"/>
      <c r="F183" s="221" t="s">
        <v>567</v>
      </c>
      <c r="G183" s="38"/>
      <c r="H183" s="38"/>
      <c r="I183" s="217"/>
      <c r="J183" s="38"/>
      <c r="K183" s="38"/>
      <c r="L183" s="42"/>
      <c r="M183" s="218"/>
      <c r="N183" s="21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170</v>
      </c>
      <c r="AU183" s="15" t="s">
        <v>82</v>
      </c>
    </row>
    <row r="184" s="2" customFormat="1" ht="16.5" customHeight="1">
      <c r="A184" s="36"/>
      <c r="B184" s="37"/>
      <c r="C184" s="226" t="s">
        <v>329</v>
      </c>
      <c r="D184" s="226" t="s">
        <v>461</v>
      </c>
      <c r="E184" s="227" t="s">
        <v>568</v>
      </c>
      <c r="F184" s="228" t="s">
        <v>569</v>
      </c>
      <c r="G184" s="229" t="s">
        <v>308</v>
      </c>
      <c r="H184" s="230">
        <v>3</v>
      </c>
      <c r="I184" s="231"/>
      <c r="J184" s="232">
        <f>ROUND(I184*H184,2)</f>
        <v>0</v>
      </c>
      <c r="K184" s="228" t="s">
        <v>165</v>
      </c>
      <c r="L184" s="233"/>
      <c r="M184" s="234" t="s">
        <v>19</v>
      </c>
      <c r="N184" s="235" t="s">
        <v>43</v>
      </c>
      <c r="O184" s="82"/>
      <c r="P184" s="211">
        <f>O184*H184</f>
        <v>0</v>
      </c>
      <c r="Q184" s="211">
        <v>0.016</v>
      </c>
      <c r="R184" s="211">
        <f>Q184*H184</f>
        <v>0.048000000000000001</v>
      </c>
      <c r="S184" s="211">
        <v>0</v>
      </c>
      <c r="T184" s="21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3" t="s">
        <v>570</v>
      </c>
      <c r="AT184" s="213" t="s">
        <v>461</v>
      </c>
      <c r="AU184" s="213" t="s">
        <v>82</v>
      </c>
      <c r="AY184" s="15" t="s">
        <v>158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80</v>
      </c>
      <c r="BK184" s="214">
        <f>ROUND(I184*H184,2)</f>
        <v>0</v>
      </c>
      <c r="BL184" s="15" t="s">
        <v>259</v>
      </c>
      <c r="BM184" s="213" t="s">
        <v>571</v>
      </c>
    </row>
    <row r="185" s="2" customFormat="1">
      <c r="A185" s="36"/>
      <c r="B185" s="37"/>
      <c r="C185" s="38"/>
      <c r="D185" s="215" t="s">
        <v>168</v>
      </c>
      <c r="E185" s="38"/>
      <c r="F185" s="216" t="s">
        <v>569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168</v>
      </c>
      <c r="AU185" s="15" t="s">
        <v>82</v>
      </c>
    </row>
    <row r="186" s="2" customFormat="1">
      <c r="A186" s="36"/>
      <c r="B186" s="37"/>
      <c r="C186" s="38"/>
      <c r="D186" s="220" t="s">
        <v>170</v>
      </c>
      <c r="E186" s="38"/>
      <c r="F186" s="221" t="s">
        <v>572</v>
      </c>
      <c r="G186" s="38"/>
      <c r="H186" s="38"/>
      <c r="I186" s="217"/>
      <c r="J186" s="38"/>
      <c r="K186" s="38"/>
      <c r="L186" s="42"/>
      <c r="M186" s="218"/>
      <c r="N186" s="219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170</v>
      </c>
      <c r="AU186" s="15" t="s">
        <v>82</v>
      </c>
    </row>
    <row r="187" s="2" customFormat="1" ht="16.5" customHeight="1">
      <c r="A187" s="36"/>
      <c r="B187" s="37"/>
      <c r="C187" s="226" t="s">
        <v>335</v>
      </c>
      <c r="D187" s="226" t="s">
        <v>461</v>
      </c>
      <c r="E187" s="227" t="s">
        <v>573</v>
      </c>
      <c r="F187" s="228" t="s">
        <v>574</v>
      </c>
      <c r="G187" s="229" t="s">
        <v>308</v>
      </c>
      <c r="H187" s="230">
        <v>3</v>
      </c>
      <c r="I187" s="231"/>
      <c r="J187" s="232">
        <f>ROUND(I187*H187,2)</f>
        <v>0</v>
      </c>
      <c r="K187" s="228" t="s">
        <v>165</v>
      </c>
      <c r="L187" s="233"/>
      <c r="M187" s="234" t="s">
        <v>19</v>
      </c>
      <c r="N187" s="235" t="s">
        <v>43</v>
      </c>
      <c r="O187" s="82"/>
      <c r="P187" s="211">
        <f>O187*H187</f>
        <v>0</v>
      </c>
      <c r="Q187" s="211">
        <v>0.012999999999999999</v>
      </c>
      <c r="R187" s="211">
        <f>Q187*H187</f>
        <v>0.039</v>
      </c>
      <c r="S187" s="211">
        <v>0</v>
      </c>
      <c r="T187" s="21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3" t="s">
        <v>570</v>
      </c>
      <c r="AT187" s="213" t="s">
        <v>461</v>
      </c>
      <c r="AU187" s="213" t="s">
        <v>82</v>
      </c>
      <c r="AY187" s="15" t="s">
        <v>158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80</v>
      </c>
      <c r="BK187" s="214">
        <f>ROUND(I187*H187,2)</f>
        <v>0</v>
      </c>
      <c r="BL187" s="15" t="s">
        <v>259</v>
      </c>
      <c r="BM187" s="213" t="s">
        <v>575</v>
      </c>
    </row>
    <row r="188" s="2" customFormat="1">
      <c r="A188" s="36"/>
      <c r="B188" s="37"/>
      <c r="C188" s="38"/>
      <c r="D188" s="215" t="s">
        <v>168</v>
      </c>
      <c r="E188" s="38"/>
      <c r="F188" s="216" t="s">
        <v>574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168</v>
      </c>
      <c r="AU188" s="15" t="s">
        <v>82</v>
      </c>
    </row>
    <row r="189" s="2" customFormat="1">
      <c r="A189" s="36"/>
      <c r="B189" s="37"/>
      <c r="C189" s="38"/>
      <c r="D189" s="220" t="s">
        <v>170</v>
      </c>
      <c r="E189" s="38"/>
      <c r="F189" s="221" t="s">
        <v>576</v>
      </c>
      <c r="G189" s="38"/>
      <c r="H189" s="38"/>
      <c r="I189" s="217"/>
      <c r="J189" s="38"/>
      <c r="K189" s="38"/>
      <c r="L189" s="42"/>
      <c r="M189" s="218"/>
      <c r="N189" s="21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170</v>
      </c>
      <c r="AU189" s="15" t="s">
        <v>82</v>
      </c>
    </row>
    <row r="190" s="2" customFormat="1" ht="16.5" customHeight="1">
      <c r="A190" s="36"/>
      <c r="B190" s="37"/>
      <c r="C190" s="202" t="s">
        <v>343</v>
      </c>
      <c r="D190" s="202" t="s">
        <v>161</v>
      </c>
      <c r="E190" s="203" t="s">
        <v>577</v>
      </c>
      <c r="F190" s="204" t="s">
        <v>578</v>
      </c>
      <c r="G190" s="205" t="s">
        <v>308</v>
      </c>
      <c r="H190" s="206">
        <v>6</v>
      </c>
      <c r="I190" s="207"/>
      <c r="J190" s="208">
        <f>ROUND(I190*H190,2)</f>
        <v>0</v>
      </c>
      <c r="K190" s="204" t="s">
        <v>165</v>
      </c>
      <c r="L190" s="42"/>
      <c r="M190" s="209" t="s">
        <v>19</v>
      </c>
      <c r="N190" s="210" t="s">
        <v>43</v>
      </c>
      <c r="O190" s="82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259</v>
      </c>
      <c r="AT190" s="213" t="s">
        <v>161</v>
      </c>
      <c r="AU190" s="213" t="s">
        <v>82</v>
      </c>
      <c r="AY190" s="15" t="s">
        <v>158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80</v>
      </c>
      <c r="BK190" s="214">
        <f>ROUND(I190*H190,2)</f>
        <v>0</v>
      </c>
      <c r="BL190" s="15" t="s">
        <v>259</v>
      </c>
      <c r="BM190" s="213" t="s">
        <v>579</v>
      </c>
    </row>
    <row r="191" s="2" customFormat="1">
      <c r="A191" s="36"/>
      <c r="B191" s="37"/>
      <c r="C191" s="38"/>
      <c r="D191" s="215" t="s">
        <v>168</v>
      </c>
      <c r="E191" s="38"/>
      <c r="F191" s="216" t="s">
        <v>580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168</v>
      </c>
      <c r="AU191" s="15" t="s">
        <v>82</v>
      </c>
    </row>
    <row r="192" s="2" customFormat="1">
      <c r="A192" s="36"/>
      <c r="B192" s="37"/>
      <c r="C192" s="38"/>
      <c r="D192" s="220" t="s">
        <v>170</v>
      </c>
      <c r="E192" s="38"/>
      <c r="F192" s="221" t="s">
        <v>581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170</v>
      </c>
      <c r="AU192" s="15" t="s">
        <v>82</v>
      </c>
    </row>
    <row r="193" s="2" customFormat="1" ht="16.5" customHeight="1">
      <c r="A193" s="36"/>
      <c r="B193" s="37"/>
      <c r="C193" s="226" t="s">
        <v>582</v>
      </c>
      <c r="D193" s="226" t="s">
        <v>461</v>
      </c>
      <c r="E193" s="227" t="s">
        <v>583</v>
      </c>
      <c r="F193" s="228" t="s">
        <v>584</v>
      </c>
      <c r="G193" s="229" t="s">
        <v>308</v>
      </c>
      <c r="H193" s="230">
        <v>6</v>
      </c>
      <c r="I193" s="231"/>
      <c r="J193" s="232">
        <f>ROUND(I193*H193,2)</f>
        <v>0</v>
      </c>
      <c r="K193" s="228" t="s">
        <v>165</v>
      </c>
      <c r="L193" s="233"/>
      <c r="M193" s="234" t="s">
        <v>19</v>
      </c>
      <c r="N193" s="235" t="s">
        <v>43</v>
      </c>
      <c r="O193" s="82"/>
      <c r="P193" s="211">
        <f>O193*H193</f>
        <v>0</v>
      </c>
      <c r="Q193" s="211">
        <v>0.0011999999999999999</v>
      </c>
      <c r="R193" s="211">
        <f>Q193*H193</f>
        <v>0.0071999999999999998</v>
      </c>
      <c r="S193" s="211">
        <v>0</v>
      </c>
      <c r="T193" s="21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570</v>
      </c>
      <c r="AT193" s="213" t="s">
        <v>461</v>
      </c>
      <c r="AU193" s="213" t="s">
        <v>82</v>
      </c>
      <c r="AY193" s="15" t="s">
        <v>158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80</v>
      </c>
      <c r="BK193" s="214">
        <f>ROUND(I193*H193,2)</f>
        <v>0</v>
      </c>
      <c r="BL193" s="15" t="s">
        <v>259</v>
      </c>
      <c r="BM193" s="213" t="s">
        <v>585</v>
      </c>
    </row>
    <row r="194" s="2" customFormat="1">
      <c r="A194" s="36"/>
      <c r="B194" s="37"/>
      <c r="C194" s="38"/>
      <c r="D194" s="215" t="s">
        <v>168</v>
      </c>
      <c r="E194" s="38"/>
      <c r="F194" s="216" t="s">
        <v>584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168</v>
      </c>
      <c r="AU194" s="15" t="s">
        <v>82</v>
      </c>
    </row>
    <row r="195" s="2" customFormat="1">
      <c r="A195" s="36"/>
      <c r="B195" s="37"/>
      <c r="C195" s="38"/>
      <c r="D195" s="220" t="s">
        <v>170</v>
      </c>
      <c r="E195" s="38"/>
      <c r="F195" s="221" t="s">
        <v>586</v>
      </c>
      <c r="G195" s="38"/>
      <c r="H195" s="38"/>
      <c r="I195" s="217"/>
      <c r="J195" s="38"/>
      <c r="K195" s="38"/>
      <c r="L195" s="42"/>
      <c r="M195" s="218"/>
      <c r="N195" s="21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170</v>
      </c>
      <c r="AU195" s="15" t="s">
        <v>82</v>
      </c>
    </row>
    <row r="196" s="2" customFormat="1" ht="16.5" customHeight="1">
      <c r="A196" s="36"/>
      <c r="B196" s="37"/>
      <c r="C196" s="202" t="s">
        <v>587</v>
      </c>
      <c r="D196" s="202" t="s">
        <v>161</v>
      </c>
      <c r="E196" s="203" t="s">
        <v>330</v>
      </c>
      <c r="F196" s="204" t="s">
        <v>331</v>
      </c>
      <c r="G196" s="205" t="s">
        <v>220</v>
      </c>
      <c r="H196" s="206">
        <v>0.094</v>
      </c>
      <c r="I196" s="207"/>
      <c r="J196" s="208">
        <f>ROUND(I196*H196,2)</f>
        <v>0</v>
      </c>
      <c r="K196" s="204" t="s">
        <v>165</v>
      </c>
      <c r="L196" s="42"/>
      <c r="M196" s="209" t="s">
        <v>19</v>
      </c>
      <c r="N196" s="210" t="s">
        <v>43</v>
      </c>
      <c r="O196" s="8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259</v>
      </c>
      <c r="AT196" s="213" t="s">
        <v>161</v>
      </c>
      <c r="AU196" s="213" t="s">
        <v>82</v>
      </c>
      <c r="AY196" s="15" t="s">
        <v>158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80</v>
      </c>
      <c r="BK196" s="214">
        <f>ROUND(I196*H196,2)</f>
        <v>0</v>
      </c>
      <c r="BL196" s="15" t="s">
        <v>259</v>
      </c>
      <c r="BM196" s="213" t="s">
        <v>588</v>
      </c>
    </row>
    <row r="197" s="2" customFormat="1">
      <c r="A197" s="36"/>
      <c r="B197" s="37"/>
      <c r="C197" s="38"/>
      <c r="D197" s="215" t="s">
        <v>168</v>
      </c>
      <c r="E197" s="38"/>
      <c r="F197" s="216" t="s">
        <v>333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168</v>
      </c>
      <c r="AU197" s="15" t="s">
        <v>82</v>
      </c>
    </row>
    <row r="198" s="2" customFormat="1">
      <c r="A198" s="36"/>
      <c r="B198" s="37"/>
      <c r="C198" s="38"/>
      <c r="D198" s="220" t="s">
        <v>170</v>
      </c>
      <c r="E198" s="38"/>
      <c r="F198" s="221" t="s">
        <v>334</v>
      </c>
      <c r="G198" s="38"/>
      <c r="H198" s="38"/>
      <c r="I198" s="217"/>
      <c r="J198" s="38"/>
      <c r="K198" s="38"/>
      <c r="L198" s="42"/>
      <c r="M198" s="218"/>
      <c r="N198" s="219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170</v>
      </c>
      <c r="AU198" s="15" t="s">
        <v>82</v>
      </c>
    </row>
    <row r="199" s="2" customFormat="1" ht="16.5" customHeight="1">
      <c r="A199" s="36"/>
      <c r="B199" s="37"/>
      <c r="C199" s="202" t="s">
        <v>570</v>
      </c>
      <c r="D199" s="202" t="s">
        <v>161</v>
      </c>
      <c r="E199" s="203" t="s">
        <v>336</v>
      </c>
      <c r="F199" s="204" t="s">
        <v>337</v>
      </c>
      <c r="G199" s="205" t="s">
        <v>220</v>
      </c>
      <c r="H199" s="206">
        <v>0.094</v>
      </c>
      <c r="I199" s="207"/>
      <c r="J199" s="208">
        <f>ROUND(I199*H199,2)</f>
        <v>0</v>
      </c>
      <c r="K199" s="204" t="s">
        <v>165</v>
      </c>
      <c r="L199" s="42"/>
      <c r="M199" s="209" t="s">
        <v>19</v>
      </c>
      <c r="N199" s="210" t="s">
        <v>43</v>
      </c>
      <c r="O199" s="82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3" t="s">
        <v>259</v>
      </c>
      <c r="AT199" s="213" t="s">
        <v>161</v>
      </c>
      <c r="AU199" s="213" t="s">
        <v>82</v>
      </c>
      <c r="AY199" s="15" t="s">
        <v>158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5" t="s">
        <v>80</v>
      </c>
      <c r="BK199" s="214">
        <f>ROUND(I199*H199,2)</f>
        <v>0</v>
      </c>
      <c r="BL199" s="15" t="s">
        <v>259</v>
      </c>
      <c r="BM199" s="213" t="s">
        <v>589</v>
      </c>
    </row>
    <row r="200" s="2" customFormat="1">
      <c r="A200" s="36"/>
      <c r="B200" s="37"/>
      <c r="C200" s="38"/>
      <c r="D200" s="215" t="s">
        <v>168</v>
      </c>
      <c r="E200" s="38"/>
      <c r="F200" s="216" t="s">
        <v>339</v>
      </c>
      <c r="G200" s="38"/>
      <c r="H200" s="38"/>
      <c r="I200" s="217"/>
      <c r="J200" s="38"/>
      <c r="K200" s="38"/>
      <c r="L200" s="42"/>
      <c r="M200" s="218"/>
      <c r="N200" s="219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168</v>
      </c>
      <c r="AU200" s="15" t="s">
        <v>82</v>
      </c>
    </row>
    <row r="201" s="2" customFormat="1">
      <c r="A201" s="36"/>
      <c r="B201" s="37"/>
      <c r="C201" s="38"/>
      <c r="D201" s="220" t="s">
        <v>170</v>
      </c>
      <c r="E201" s="38"/>
      <c r="F201" s="221" t="s">
        <v>340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170</v>
      </c>
      <c r="AU201" s="15" t="s">
        <v>82</v>
      </c>
    </row>
    <row r="202" s="12" customFormat="1" ht="22.8" customHeight="1">
      <c r="A202" s="12"/>
      <c r="B202" s="186"/>
      <c r="C202" s="187"/>
      <c r="D202" s="188" t="s">
        <v>71</v>
      </c>
      <c r="E202" s="200" t="s">
        <v>590</v>
      </c>
      <c r="F202" s="200" t="s">
        <v>591</v>
      </c>
      <c r="G202" s="187"/>
      <c r="H202" s="187"/>
      <c r="I202" s="190"/>
      <c r="J202" s="201">
        <f>BK202</f>
        <v>0</v>
      </c>
      <c r="K202" s="187"/>
      <c r="L202" s="192"/>
      <c r="M202" s="193"/>
      <c r="N202" s="194"/>
      <c r="O202" s="194"/>
      <c r="P202" s="195">
        <f>SUM(P203:P232)</f>
        <v>0</v>
      </c>
      <c r="Q202" s="194"/>
      <c r="R202" s="195">
        <f>SUM(R203:R232)</f>
        <v>0.74040143999999986</v>
      </c>
      <c r="S202" s="194"/>
      <c r="T202" s="196">
        <f>SUM(T203:T232)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7" t="s">
        <v>82</v>
      </c>
      <c r="AT202" s="198" t="s">
        <v>71</v>
      </c>
      <c r="AU202" s="198" t="s">
        <v>80</v>
      </c>
      <c r="AY202" s="197" t="s">
        <v>158</v>
      </c>
      <c r="BK202" s="199">
        <f>SUM(BK203:BK232)</f>
        <v>0</v>
      </c>
    </row>
    <row r="203" s="2" customFormat="1" ht="16.5" customHeight="1">
      <c r="A203" s="36"/>
      <c r="B203" s="37"/>
      <c r="C203" s="202" t="s">
        <v>592</v>
      </c>
      <c r="D203" s="202" t="s">
        <v>161</v>
      </c>
      <c r="E203" s="203" t="s">
        <v>593</v>
      </c>
      <c r="F203" s="204" t="s">
        <v>594</v>
      </c>
      <c r="G203" s="205" t="s">
        <v>164</v>
      </c>
      <c r="H203" s="206">
        <v>20.420000000000002</v>
      </c>
      <c r="I203" s="207"/>
      <c r="J203" s="208">
        <f>ROUND(I203*H203,2)</f>
        <v>0</v>
      </c>
      <c r="K203" s="204" t="s">
        <v>165</v>
      </c>
      <c r="L203" s="42"/>
      <c r="M203" s="209" t="s">
        <v>19</v>
      </c>
      <c r="N203" s="210" t="s">
        <v>43</v>
      </c>
      <c r="O203" s="82"/>
      <c r="P203" s="211">
        <f>O203*H203</f>
        <v>0</v>
      </c>
      <c r="Q203" s="211">
        <v>0.00029999999999999997</v>
      </c>
      <c r="R203" s="211">
        <f>Q203*H203</f>
        <v>0.0061260000000000004</v>
      </c>
      <c r="S203" s="211">
        <v>0</v>
      </c>
      <c r="T203" s="212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3" t="s">
        <v>259</v>
      </c>
      <c r="AT203" s="213" t="s">
        <v>161</v>
      </c>
      <c r="AU203" s="213" t="s">
        <v>82</v>
      </c>
      <c r="AY203" s="15" t="s">
        <v>158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5" t="s">
        <v>80</v>
      </c>
      <c r="BK203" s="214">
        <f>ROUND(I203*H203,2)</f>
        <v>0</v>
      </c>
      <c r="BL203" s="15" t="s">
        <v>259</v>
      </c>
      <c r="BM203" s="213" t="s">
        <v>595</v>
      </c>
    </row>
    <row r="204" s="2" customFormat="1">
      <c r="A204" s="36"/>
      <c r="B204" s="37"/>
      <c r="C204" s="38"/>
      <c r="D204" s="215" t="s">
        <v>168</v>
      </c>
      <c r="E204" s="38"/>
      <c r="F204" s="216" t="s">
        <v>596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168</v>
      </c>
      <c r="AU204" s="15" t="s">
        <v>82</v>
      </c>
    </row>
    <row r="205" s="2" customFormat="1">
      <c r="A205" s="36"/>
      <c r="B205" s="37"/>
      <c r="C205" s="38"/>
      <c r="D205" s="220" t="s">
        <v>170</v>
      </c>
      <c r="E205" s="38"/>
      <c r="F205" s="221" t="s">
        <v>597</v>
      </c>
      <c r="G205" s="38"/>
      <c r="H205" s="38"/>
      <c r="I205" s="217"/>
      <c r="J205" s="38"/>
      <c r="K205" s="38"/>
      <c r="L205" s="42"/>
      <c r="M205" s="218"/>
      <c r="N205" s="219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170</v>
      </c>
      <c r="AU205" s="15" t="s">
        <v>82</v>
      </c>
    </row>
    <row r="206" s="2" customFormat="1" ht="16.5" customHeight="1">
      <c r="A206" s="36"/>
      <c r="B206" s="37"/>
      <c r="C206" s="202" t="s">
        <v>598</v>
      </c>
      <c r="D206" s="202" t="s">
        <v>161</v>
      </c>
      <c r="E206" s="203" t="s">
        <v>599</v>
      </c>
      <c r="F206" s="204" t="s">
        <v>600</v>
      </c>
      <c r="G206" s="205" t="s">
        <v>164</v>
      </c>
      <c r="H206" s="206">
        <v>20.420000000000002</v>
      </c>
      <c r="I206" s="207"/>
      <c r="J206" s="208">
        <f>ROUND(I206*H206,2)</f>
        <v>0</v>
      </c>
      <c r="K206" s="204" t="s">
        <v>165</v>
      </c>
      <c r="L206" s="42"/>
      <c r="M206" s="209" t="s">
        <v>19</v>
      </c>
      <c r="N206" s="210" t="s">
        <v>43</v>
      </c>
      <c r="O206" s="82"/>
      <c r="P206" s="211">
        <f>O206*H206</f>
        <v>0</v>
      </c>
      <c r="Q206" s="211">
        <v>0.0075820000000000002</v>
      </c>
      <c r="R206" s="211">
        <f>Q206*H206</f>
        <v>0.15482444000000001</v>
      </c>
      <c r="S206" s="211">
        <v>0</v>
      </c>
      <c r="T206" s="212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3" t="s">
        <v>259</v>
      </c>
      <c r="AT206" s="213" t="s">
        <v>161</v>
      </c>
      <c r="AU206" s="213" t="s">
        <v>82</v>
      </c>
      <c r="AY206" s="15" t="s">
        <v>158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80</v>
      </c>
      <c r="BK206" s="214">
        <f>ROUND(I206*H206,2)</f>
        <v>0</v>
      </c>
      <c r="BL206" s="15" t="s">
        <v>259</v>
      </c>
      <c r="BM206" s="213" t="s">
        <v>601</v>
      </c>
    </row>
    <row r="207" s="2" customFormat="1">
      <c r="A207" s="36"/>
      <c r="B207" s="37"/>
      <c r="C207" s="38"/>
      <c r="D207" s="215" t="s">
        <v>168</v>
      </c>
      <c r="E207" s="38"/>
      <c r="F207" s="216" t="s">
        <v>602</v>
      </c>
      <c r="G207" s="38"/>
      <c r="H207" s="38"/>
      <c r="I207" s="217"/>
      <c r="J207" s="38"/>
      <c r="K207" s="38"/>
      <c r="L207" s="42"/>
      <c r="M207" s="218"/>
      <c r="N207" s="219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168</v>
      </c>
      <c r="AU207" s="15" t="s">
        <v>82</v>
      </c>
    </row>
    <row r="208" s="2" customFormat="1">
      <c r="A208" s="36"/>
      <c r="B208" s="37"/>
      <c r="C208" s="38"/>
      <c r="D208" s="220" t="s">
        <v>170</v>
      </c>
      <c r="E208" s="38"/>
      <c r="F208" s="221" t="s">
        <v>603</v>
      </c>
      <c r="G208" s="38"/>
      <c r="H208" s="38"/>
      <c r="I208" s="217"/>
      <c r="J208" s="38"/>
      <c r="K208" s="38"/>
      <c r="L208" s="42"/>
      <c r="M208" s="218"/>
      <c r="N208" s="219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170</v>
      </c>
      <c r="AU208" s="15" t="s">
        <v>82</v>
      </c>
    </row>
    <row r="209" s="2" customFormat="1" ht="16.5" customHeight="1">
      <c r="A209" s="36"/>
      <c r="B209" s="37"/>
      <c r="C209" s="202" t="s">
        <v>604</v>
      </c>
      <c r="D209" s="202" t="s">
        <v>161</v>
      </c>
      <c r="E209" s="203" t="s">
        <v>605</v>
      </c>
      <c r="F209" s="204" t="s">
        <v>606</v>
      </c>
      <c r="G209" s="205" t="s">
        <v>443</v>
      </c>
      <c r="H209" s="206">
        <v>2.6000000000000001</v>
      </c>
      <c r="I209" s="207"/>
      <c r="J209" s="208">
        <f>ROUND(I209*H209,2)</f>
        <v>0</v>
      </c>
      <c r="K209" s="204" t="s">
        <v>165</v>
      </c>
      <c r="L209" s="42"/>
      <c r="M209" s="209" t="s">
        <v>19</v>
      </c>
      <c r="N209" s="210" t="s">
        <v>43</v>
      </c>
      <c r="O209" s="82"/>
      <c r="P209" s="211">
        <f>O209*H209</f>
        <v>0</v>
      </c>
      <c r="Q209" s="211">
        <v>0.00030299999999999999</v>
      </c>
      <c r="R209" s="211">
        <f>Q209*H209</f>
        <v>0.00078779999999999996</v>
      </c>
      <c r="S209" s="211">
        <v>0</v>
      </c>
      <c r="T209" s="21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3" t="s">
        <v>259</v>
      </c>
      <c r="AT209" s="213" t="s">
        <v>161</v>
      </c>
      <c r="AU209" s="213" t="s">
        <v>82</v>
      </c>
      <c r="AY209" s="15" t="s">
        <v>158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5" t="s">
        <v>80</v>
      </c>
      <c r="BK209" s="214">
        <f>ROUND(I209*H209,2)</f>
        <v>0</v>
      </c>
      <c r="BL209" s="15" t="s">
        <v>259</v>
      </c>
      <c r="BM209" s="213" t="s">
        <v>607</v>
      </c>
    </row>
    <row r="210" s="2" customFormat="1">
      <c r="A210" s="36"/>
      <c r="B210" s="37"/>
      <c r="C210" s="38"/>
      <c r="D210" s="215" t="s">
        <v>168</v>
      </c>
      <c r="E210" s="38"/>
      <c r="F210" s="216" t="s">
        <v>608</v>
      </c>
      <c r="G210" s="38"/>
      <c r="H210" s="38"/>
      <c r="I210" s="217"/>
      <c r="J210" s="38"/>
      <c r="K210" s="38"/>
      <c r="L210" s="42"/>
      <c r="M210" s="218"/>
      <c r="N210" s="219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168</v>
      </c>
      <c r="AU210" s="15" t="s">
        <v>82</v>
      </c>
    </row>
    <row r="211" s="2" customFormat="1">
      <c r="A211" s="36"/>
      <c r="B211" s="37"/>
      <c r="C211" s="38"/>
      <c r="D211" s="220" t="s">
        <v>170</v>
      </c>
      <c r="E211" s="38"/>
      <c r="F211" s="221" t="s">
        <v>609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170</v>
      </c>
      <c r="AU211" s="15" t="s">
        <v>82</v>
      </c>
    </row>
    <row r="212" s="2" customFormat="1" ht="24.15" customHeight="1">
      <c r="A212" s="36"/>
      <c r="B212" s="37"/>
      <c r="C212" s="226" t="s">
        <v>610</v>
      </c>
      <c r="D212" s="226" t="s">
        <v>461</v>
      </c>
      <c r="E212" s="227" t="s">
        <v>611</v>
      </c>
      <c r="F212" s="228" t="s">
        <v>612</v>
      </c>
      <c r="G212" s="229" t="s">
        <v>164</v>
      </c>
      <c r="H212" s="230">
        <v>0.20300000000000001</v>
      </c>
      <c r="I212" s="231"/>
      <c r="J212" s="232">
        <f>ROUND(I212*H212,2)</f>
        <v>0</v>
      </c>
      <c r="K212" s="228" t="s">
        <v>165</v>
      </c>
      <c r="L212" s="233"/>
      <c r="M212" s="234" t="s">
        <v>19</v>
      </c>
      <c r="N212" s="235" t="s">
        <v>43</v>
      </c>
      <c r="O212" s="82"/>
      <c r="P212" s="211">
        <f>O212*H212</f>
        <v>0</v>
      </c>
      <c r="Q212" s="211">
        <v>0.033000000000000002</v>
      </c>
      <c r="R212" s="211">
        <f>Q212*H212</f>
        <v>0.006699000000000001</v>
      </c>
      <c r="S212" s="211">
        <v>0</v>
      </c>
      <c r="T212" s="21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3" t="s">
        <v>570</v>
      </c>
      <c r="AT212" s="213" t="s">
        <v>461</v>
      </c>
      <c r="AU212" s="213" t="s">
        <v>82</v>
      </c>
      <c r="AY212" s="15" t="s">
        <v>158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5" t="s">
        <v>80</v>
      </c>
      <c r="BK212" s="214">
        <f>ROUND(I212*H212,2)</f>
        <v>0</v>
      </c>
      <c r="BL212" s="15" t="s">
        <v>259</v>
      </c>
      <c r="BM212" s="213" t="s">
        <v>613</v>
      </c>
    </row>
    <row r="213" s="2" customFormat="1">
      <c r="A213" s="36"/>
      <c r="B213" s="37"/>
      <c r="C213" s="38"/>
      <c r="D213" s="215" t="s">
        <v>168</v>
      </c>
      <c r="E213" s="38"/>
      <c r="F213" s="216" t="s">
        <v>612</v>
      </c>
      <c r="G213" s="38"/>
      <c r="H213" s="38"/>
      <c r="I213" s="217"/>
      <c r="J213" s="38"/>
      <c r="K213" s="38"/>
      <c r="L213" s="42"/>
      <c r="M213" s="218"/>
      <c r="N213" s="219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168</v>
      </c>
      <c r="AU213" s="15" t="s">
        <v>82</v>
      </c>
    </row>
    <row r="214" s="2" customFormat="1">
      <c r="A214" s="36"/>
      <c r="B214" s="37"/>
      <c r="C214" s="38"/>
      <c r="D214" s="220" t="s">
        <v>170</v>
      </c>
      <c r="E214" s="38"/>
      <c r="F214" s="221" t="s">
        <v>614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170</v>
      </c>
      <c r="AU214" s="15" t="s">
        <v>82</v>
      </c>
    </row>
    <row r="215" s="2" customFormat="1" ht="24.15" customHeight="1">
      <c r="A215" s="36"/>
      <c r="B215" s="37"/>
      <c r="C215" s="202" t="s">
        <v>615</v>
      </c>
      <c r="D215" s="202" t="s">
        <v>161</v>
      </c>
      <c r="E215" s="203" t="s">
        <v>616</v>
      </c>
      <c r="F215" s="204" t="s">
        <v>617</v>
      </c>
      <c r="G215" s="205" t="s">
        <v>164</v>
      </c>
      <c r="H215" s="206">
        <v>20.420000000000002</v>
      </c>
      <c r="I215" s="207"/>
      <c r="J215" s="208">
        <f>ROUND(I215*H215,2)</f>
        <v>0</v>
      </c>
      <c r="K215" s="204" t="s">
        <v>165</v>
      </c>
      <c r="L215" s="42"/>
      <c r="M215" s="209" t="s">
        <v>19</v>
      </c>
      <c r="N215" s="210" t="s">
        <v>43</v>
      </c>
      <c r="O215" s="82"/>
      <c r="P215" s="211">
        <f>O215*H215</f>
        <v>0</v>
      </c>
      <c r="Q215" s="211">
        <v>0.0068900000000000003</v>
      </c>
      <c r="R215" s="211">
        <f>Q215*H215</f>
        <v>0.14069380000000001</v>
      </c>
      <c r="S215" s="211">
        <v>0</v>
      </c>
      <c r="T215" s="21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3" t="s">
        <v>259</v>
      </c>
      <c r="AT215" s="213" t="s">
        <v>161</v>
      </c>
      <c r="AU215" s="213" t="s">
        <v>82</v>
      </c>
      <c r="AY215" s="15" t="s">
        <v>158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5" t="s">
        <v>80</v>
      </c>
      <c r="BK215" s="214">
        <f>ROUND(I215*H215,2)</f>
        <v>0</v>
      </c>
      <c r="BL215" s="15" t="s">
        <v>259</v>
      </c>
      <c r="BM215" s="213" t="s">
        <v>618</v>
      </c>
    </row>
    <row r="216" s="2" customFormat="1">
      <c r="A216" s="36"/>
      <c r="B216" s="37"/>
      <c r="C216" s="38"/>
      <c r="D216" s="215" t="s">
        <v>168</v>
      </c>
      <c r="E216" s="38"/>
      <c r="F216" s="216" t="s">
        <v>619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168</v>
      </c>
      <c r="AU216" s="15" t="s">
        <v>82</v>
      </c>
    </row>
    <row r="217" s="2" customFormat="1">
      <c r="A217" s="36"/>
      <c r="B217" s="37"/>
      <c r="C217" s="38"/>
      <c r="D217" s="220" t="s">
        <v>170</v>
      </c>
      <c r="E217" s="38"/>
      <c r="F217" s="221" t="s">
        <v>620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170</v>
      </c>
      <c r="AU217" s="15" t="s">
        <v>82</v>
      </c>
    </row>
    <row r="218" s="2" customFormat="1" ht="24.15" customHeight="1">
      <c r="A218" s="36"/>
      <c r="B218" s="37"/>
      <c r="C218" s="226" t="s">
        <v>621</v>
      </c>
      <c r="D218" s="226" t="s">
        <v>461</v>
      </c>
      <c r="E218" s="227" t="s">
        <v>622</v>
      </c>
      <c r="F218" s="228" t="s">
        <v>623</v>
      </c>
      <c r="G218" s="229" t="s">
        <v>164</v>
      </c>
      <c r="H218" s="230">
        <v>22.462</v>
      </c>
      <c r="I218" s="231"/>
      <c r="J218" s="232">
        <f>ROUND(I218*H218,2)</f>
        <v>0</v>
      </c>
      <c r="K218" s="228" t="s">
        <v>165</v>
      </c>
      <c r="L218" s="233"/>
      <c r="M218" s="234" t="s">
        <v>19</v>
      </c>
      <c r="N218" s="235" t="s">
        <v>43</v>
      </c>
      <c r="O218" s="82"/>
      <c r="P218" s="211">
        <f>O218*H218</f>
        <v>0</v>
      </c>
      <c r="Q218" s="211">
        <v>0.019199999999999998</v>
      </c>
      <c r="R218" s="211">
        <f>Q218*H218</f>
        <v>0.43127039999999994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570</v>
      </c>
      <c r="AT218" s="213" t="s">
        <v>461</v>
      </c>
      <c r="AU218" s="213" t="s">
        <v>82</v>
      </c>
      <c r="AY218" s="15" t="s">
        <v>158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5" t="s">
        <v>80</v>
      </c>
      <c r="BK218" s="214">
        <f>ROUND(I218*H218,2)</f>
        <v>0</v>
      </c>
      <c r="BL218" s="15" t="s">
        <v>259</v>
      </c>
      <c r="BM218" s="213" t="s">
        <v>624</v>
      </c>
    </row>
    <row r="219" s="2" customFormat="1">
      <c r="A219" s="36"/>
      <c r="B219" s="37"/>
      <c r="C219" s="38"/>
      <c r="D219" s="215" t="s">
        <v>168</v>
      </c>
      <c r="E219" s="38"/>
      <c r="F219" s="216" t="s">
        <v>623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168</v>
      </c>
      <c r="AU219" s="15" t="s">
        <v>82</v>
      </c>
    </row>
    <row r="220" s="2" customFormat="1">
      <c r="A220" s="36"/>
      <c r="B220" s="37"/>
      <c r="C220" s="38"/>
      <c r="D220" s="220" t="s">
        <v>170</v>
      </c>
      <c r="E220" s="38"/>
      <c r="F220" s="221" t="s">
        <v>625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170</v>
      </c>
      <c r="AU220" s="15" t="s">
        <v>82</v>
      </c>
    </row>
    <row r="221" s="2" customFormat="1" ht="16.5" customHeight="1">
      <c r="A221" s="36"/>
      <c r="B221" s="37"/>
      <c r="C221" s="202" t="s">
        <v>626</v>
      </c>
      <c r="D221" s="202" t="s">
        <v>161</v>
      </c>
      <c r="E221" s="203" t="s">
        <v>627</v>
      </c>
      <c r="F221" s="204" t="s">
        <v>628</v>
      </c>
      <c r="G221" s="205" t="s">
        <v>164</v>
      </c>
      <c r="H221" s="206">
        <v>1.5600000000000001</v>
      </c>
      <c r="I221" s="207"/>
      <c r="J221" s="208">
        <f>ROUND(I221*H221,2)</f>
        <v>0</v>
      </c>
      <c r="K221" s="204" t="s">
        <v>165</v>
      </c>
      <c r="L221" s="42"/>
      <c r="M221" s="209" t="s">
        <v>19</v>
      </c>
      <c r="N221" s="210" t="s">
        <v>43</v>
      </c>
      <c r="O221" s="8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259</v>
      </c>
      <c r="AT221" s="213" t="s">
        <v>161</v>
      </c>
      <c r="AU221" s="213" t="s">
        <v>82</v>
      </c>
      <c r="AY221" s="15" t="s">
        <v>158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80</v>
      </c>
      <c r="BK221" s="214">
        <f>ROUND(I221*H221,2)</f>
        <v>0</v>
      </c>
      <c r="BL221" s="15" t="s">
        <v>259</v>
      </c>
      <c r="BM221" s="213" t="s">
        <v>629</v>
      </c>
    </row>
    <row r="222" s="2" customFormat="1">
      <c r="A222" s="36"/>
      <c r="B222" s="37"/>
      <c r="C222" s="38"/>
      <c r="D222" s="215" t="s">
        <v>168</v>
      </c>
      <c r="E222" s="38"/>
      <c r="F222" s="216" t="s">
        <v>630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168</v>
      </c>
      <c r="AU222" s="15" t="s">
        <v>82</v>
      </c>
    </row>
    <row r="223" s="2" customFormat="1">
      <c r="A223" s="36"/>
      <c r="B223" s="37"/>
      <c r="C223" s="38"/>
      <c r="D223" s="220" t="s">
        <v>170</v>
      </c>
      <c r="E223" s="38"/>
      <c r="F223" s="221" t="s">
        <v>631</v>
      </c>
      <c r="G223" s="38"/>
      <c r="H223" s="38"/>
      <c r="I223" s="217"/>
      <c r="J223" s="38"/>
      <c r="K223" s="38"/>
      <c r="L223" s="42"/>
      <c r="M223" s="218"/>
      <c r="N223" s="21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170</v>
      </c>
      <c r="AU223" s="15" t="s">
        <v>82</v>
      </c>
    </row>
    <row r="224" s="2" customFormat="1" ht="21.75" customHeight="1">
      <c r="A224" s="36"/>
      <c r="B224" s="37"/>
      <c r="C224" s="202" t="s">
        <v>632</v>
      </c>
      <c r="D224" s="202" t="s">
        <v>161</v>
      </c>
      <c r="E224" s="203" t="s">
        <v>633</v>
      </c>
      <c r="F224" s="204" t="s">
        <v>634</v>
      </c>
      <c r="G224" s="205" t="s">
        <v>164</v>
      </c>
      <c r="H224" s="206">
        <v>20.420000000000002</v>
      </c>
      <c r="I224" s="207"/>
      <c r="J224" s="208">
        <f>ROUND(I224*H224,2)</f>
        <v>0</v>
      </c>
      <c r="K224" s="204" t="s">
        <v>165</v>
      </c>
      <c r="L224" s="42"/>
      <c r="M224" s="209" t="s">
        <v>19</v>
      </c>
      <c r="N224" s="210" t="s">
        <v>43</v>
      </c>
      <c r="O224" s="82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3" t="s">
        <v>259</v>
      </c>
      <c r="AT224" s="213" t="s">
        <v>161</v>
      </c>
      <c r="AU224" s="213" t="s">
        <v>82</v>
      </c>
      <c r="AY224" s="15" t="s">
        <v>158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5" t="s">
        <v>80</v>
      </c>
      <c r="BK224" s="214">
        <f>ROUND(I224*H224,2)</f>
        <v>0</v>
      </c>
      <c r="BL224" s="15" t="s">
        <v>259</v>
      </c>
      <c r="BM224" s="213" t="s">
        <v>635</v>
      </c>
    </row>
    <row r="225" s="2" customFormat="1">
      <c r="A225" s="36"/>
      <c r="B225" s="37"/>
      <c r="C225" s="38"/>
      <c r="D225" s="215" t="s">
        <v>168</v>
      </c>
      <c r="E225" s="38"/>
      <c r="F225" s="216" t="s">
        <v>636</v>
      </c>
      <c r="G225" s="38"/>
      <c r="H225" s="38"/>
      <c r="I225" s="217"/>
      <c r="J225" s="38"/>
      <c r="K225" s="38"/>
      <c r="L225" s="42"/>
      <c r="M225" s="218"/>
      <c r="N225" s="219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168</v>
      </c>
      <c r="AU225" s="15" t="s">
        <v>82</v>
      </c>
    </row>
    <row r="226" s="2" customFormat="1">
      <c r="A226" s="36"/>
      <c r="B226" s="37"/>
      <c r="C226" s="38"/>
      <c r="D226" s="220" t="s">
        <v>170</v>
      </c>
      <c r="E226" s="38"/>
      <c r="F226" s="221" t="s">
        <v>637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170</v>
      </c>
      <c r="AU226" s="15" t="s">
        <v>82</v>
      </c>
    </row>
    <row r="227" s="2" customFormat="1" ht="16.5" customHeight="1">
      <c r="A227" s="36"/>
      <c r="B227" s="37"/>
      <c r="C227" s="202" t="s">
        <v>638</v>
      </c>
      <c r="D227" s="202" t="s">
        <v>161</v>
      </c>
      <c r="E227" s="203" t="s">
        <v>639</v>
      </c>
      <c r="F227" s="204" t="s">
        <v>640</v>
      </c>
      <c r="G227" s="205" t="s">
        <v>220</v>
      </c>
      <c r="H227" s="206">
        <v>0.73999999999999999</v>
      </c>
      <c r="I227" s="207"/>
      <c r="J227" s="208">
        <f>ROUND(I227*H227,2)</f>
        <v>0</v>
      </c>
      <c r="K227" s="204" t="s">
        <v>165</v>
      </c>
      <c r="L227" s="42"/>
      <c r="M227" s="209" t="s">
        <v>19</v>
      </c>
      <c r="N227" s="210" t="s">
        <v>43</v>
      </c>
      <c r="O227" s="82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13" t="s">
        <v>259</v>
      </c>
      <c r="AT227" s="213" t="s">
        <v>161</v>
      </c>
      <c r="AU227" s="213" t="s">
        <v>82</v>
      </c>
      <c r="AY227" s="15" t="s">
        <v>158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5" t="s">
        <v>80</v>
      </c>
      <c r="BK227" s="214">
        <f>ROUND(I227*H227,2)</f>
        <v>0</v>
      </c>
      <c r="BL227" s="15" t="s">
        <v>259</v>
      </c>
      <c r="BM227" s="213" t="s">
        <v>641</v>
      </c>
    </row>
    <row r="228" s="2" customFormat="1">
      <c r="A228" s="36"/>
      <c r="B228" s="37"/>
      <c r="C228" s="38"/>
      <c r="D228" s="215" t="s">
        <v>168</v>
      </c>
      <c r="E228" s="38"/>
      <c r="F228" s="216" t="s">
        <v>642</v>
      </c>
      <c r="G228" s="38"/>
      <c r="H228" s="38"/>
      <c r="I228" s="217"/>
      <c r="J228" s="38"/>
      <c r="K228" s="38"/>
      <c r="L228" s="42"/>
      <c r="M228" s="218"/>
      <c r="N228" s="219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168</v>
      </c>
      <c r="AU228" s="15" t="s">
        <v>82</v>
      </c>
    </row>
    <row r="229" s="2" customFormat="1">
      <c r="A229" s="36"/>
      <c r="B229" s="37"/>
      <c r="C229" s="38"/>
      <c r="D229" s="220" t="s">
        <v>170</v>
      </c>
      <c r="E229" s="38"/>
      <c r="F229" s="221" t="s">
        <v>643</v>
      </c>
      <c r="G229" s="38"/>
      <c r="H229" s="38"/>
      <c r="I229" s="217"/>
      <c r="J229" s="38"/>
      <c r="K229" s="38"/>
      <c r="L229" s="42"/>
      <c r="M229" s="218"/>
      <c r="N229" s="219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170</v>
      </c>
      <c r="AU229" s="15" t="s">
        <v>82</v>
      </c>
    </row>
    <row r="230" s="2" customFormat="1" ht="16.5" customHeight="1">
      <c r="A230" s="36"/>
      <c r="B230" s="37"/>
      <c r="C230" s="202" t="s">
        <v>644</v>
      </c>
      <c r="D230" s="202" t="s">
        <v>161</v>
      </c>
      <c r="E230" s="203" t="s">
        <v>645</v>
      </c>
      <c r="F230" s="204" t="s">
        <v>646</v>
      </c>
      <c r="G230" s="205" t="s">
        <v>220</v>
      </c>
      <c r="H230" s="206">
        <v>0.73999999999999999</v>
      </c>
      <c r="I230" s="207"/>
      <c r="J230" s="208">
        <f>ROUND(I230*H230,2)</f>
        <v>0</v>
      </c>
      <c r="K230" s="204" t="s">
        <v>165</v>
      </c>
      <c r="L230" s="42"/>
      <c r="M230" s="209" t="s">
        <v>19</v>
      </c>
      <c r="N230" s="210" t="s">
        <v>43</v>
      </c>
      <c r="O230" s="82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3" t="s">
        <v>259</v>
      </c>
      <c r="AT230" s="213" t="s">
        <v>161</v>
      </c>
      <c r="AU230" s="213" t="s">
        <v>82</v>
      </c>
      <c r="AY230" s="15" t="s">
        <v>158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5" t="s">
        <v>80</v>
      </c>
      <c r="BK230" s="214">
        <f>ROUND(I230*H230,2)</f>
        <v>0</v>
      </c>
      <c r="BL230" s="15" t="s">
        <v>259</v>
      </c>
      <c r="BM230" s="213" t="s">
        <v>647</v>
      </c>
    </row>
    <row r="231" s="2" customFormat="1">
      <c r="A231" s="36"/>
      <c r="B231" s="37"/>
      <c r="C231" s="38"/>
      <c r="D231" s="215" t="s">
        <v>168</v>
      </c>
      <c r="E231" s="38"/>
      <c r="F231" s="216" t="s">
        <v>648</v>
      </c>
      <c r="G231" s="38"/>
      <c r="H231" s="38"/>
      <c r="I231" s="217"/>
      <c r="J231" s="38"/>
      <c r="K231" s="38"/>
      <c r="L231" s="42"/>
      <c r="M231" s="218"/>
      <c r="N231" s="219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168</v>
      </c>
      <c r="AU231" s="15" t="s">
        <v>82</v>
      </c>
    </row>
    <row r="232" s="2" customFormat="1">
      <c r="A232" s="36"/>
      <c r="B232" s="37"/>
      <c r="C232" s="38"/>
      <c r="D232" s="220" t="s">
        <v>170</v>
      </c>
      <c r="E232" s="38"/>
      <c r="F232" s="221" t="s">
        <v>649</v>
      </c>
      <c r="G232" s="38"/>
      <c r="H232" s="38"/>
      <c r="I232" s="217"/>
      <c r="J232" s="38"/>
      <c r="K232" s="38"/>
      <c r="L232" s="42"/>
      <c r="M232" s="218"/>
      <c r="N232" s="219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170</v>
      </c>
      <c r="AU232" s="15" t="s">
        <v>82</v>
      </c>
    </row>
    <row r="233" s="12" customFormat="1" ht="22.8" customHeight="1">
      <c r="A233" s="12"/>
      <c r="B233" s="186"/>
      <c r="C233" s="187"/>
      <c r="D233" s="188" t="s">
        <v>71</v>
      </c>
      <c r="E233" s="200" t="s">
        <v>650</v>
      </c>
      <c r="F233" s="200" t="s">
        <v>651</v>
      </c>
      <c r="G233" s="187"/>
      <c r="H233" s="187"/>
      <c r="I233" s="190"/>
      <c r="J233" s="201">
        <f>BK233</f>
        <v>0</v>
      </c>
      <c r="K233" s="187"/>
      <c r="L233" s="192"/>
      <c r="M233" s="193"/>
      <c r="N233" s="194"/>
      <c r="O233" s="194"/>
      <c r="P233" s="195">
        <f>SUM(P234:P239)</f>
        <v>0</v>
      </c>
      <c r="Q233" s="194"/>
      <c r="R233" s="195">
        <f>SUM(R234:R239)</f>
        <v>0.00021504</v>
      </c>
      <c r="S233" s="194"/>
      <c r="T233" s="196">
        <f>SUM(T234:T239)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7" t="s">
        <v>82</v>
      </c>
      <c r="AT233" s="198" t="s">
        <v>71</v>
      </c>
      <c r="AU233" s="198" t="s">
        <v>80</v>
      </c>
      <c r="AY233" s="197" t="s">
        <v>158</v>
      </c>
      <c r="BK233" s="199">
        <f>SUM(BK234:BK239)</f>
        <v>0</v>
      </c>
    </row>
    <row r="234" s="2" customFormat="1" ht="16.5" customHeight="1">
      <c r="A234" s="36"/>
      <c r="B234" s="37"/>
      <c r="C234" s="202" t="s">
        <v>652</v>
      </c>
      <c r="D234" s="202" t="s">
        <v>161</v>
      </c>
      <c r="E234" s="203" t="s">
        <v>653</v>
      </c>
      <c r="F234" s="204" t="s">
        <v>654</v>
      </c>
      <c r="G234" s="205" t="s">
        <v>443</v>
      </c>
      <c r="H234" s="206">
        <v>0.80000000000000004</v>
      </c>
      <c r="I234" s="207"/>
      <c r="J234" s="208">
        <f>ROUND(I234*H234,2)</f>
        <v>0</v>
      </c>
      <c r="K234" s="204" t="s">
        <v>165</v>
      </c>
      <c r="L234" s="42"/>
      <c r="M234" s="209" t="s">
        <v>19</v>
      </c>
      <c r="N234" s="210" t="s">
        <v>43</v>
      </c>
      <c r="O234" s="82"/>
      <c r="P234" s="211">
        <f>O234*H234</f>
        <v>0</v>
      </c>
      <c r="Q234" s="211">
        <v>4.1999999999999998E-05</v>
      </c>
      <c r="R234" s="211">
        <f>Q234*H234</f>
        <v>3.3599999999999997E-05</v>
      </c>
      <c r="S234" s="211">
        <v>0</v>
      </c>
      <c r="T234" s="21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3" t="s">
        <v>259</v>
      </c>
      <c r="AT234" s="213" t="s">
        <v>161</v>
      </c>
      <c r="AU234" s="213" t="s">
        <v>82</v>
      </c>
      <c r="AY234" s="15" t="s">
        <v>158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80</v>
      </c>
      <c r="BK234" s="214">
        <f>ROUND(I234*H234,2)</f>
        <v>0</v>
      </c>
      <c r="BL234" s="15" t="s">
        <v>259</v>
      </c>
      <c r="BM234" s="213" t="s">
        <v>655</v>
      </c>
    </row>
    <row r="235" s="2" customFormat="1">
      <c r="A235" s="36"/>
      <c r="B235" s="37"/>
      <c r="C235" s="38"/>
      <c r="D235" s="215" t="s">
        <v>168</v>
      </c>
      <c r="E235" s="38"/>
      <c r="F235" s="216" t="s">
        <v>656</v>
      </c>
      <c r="G235" s="38"/>
      <c r="H235" s="38"/>
      <c r="I235" s="217"/>
      <c r="J235" s="38"/>
      <c r="K235" s="38"/>
      <c r="L235" s="42"/>
      <c r="M235" s="218"/>
      <c r="N235" s="21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168</v>
      </c>
      <c r="AU235" s="15" t="s">
        <v>82</v>
      </c>
    </row>
    <row r="236" s="2" customFormat="1">
      <c r="A236" s="36"/>
      <c r="B236" s="37"/>
      <c r="C236" s="38"/>
      <c r="D236" s="220" t="s">
        <v>170</v>
      </c>
      <c r="E236" s="38"/>
      <c r="F236" s="221" t="s">
        <v>657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170</v>
      </c>
      <c r="AU236" s="15" t="s">
        <v>82</v>
      </c>
    </row>
    <row r="237" s="2" customFormat="1" ht="16.5" customHeight="1">
      <c r="A237" s="36"/>
      <c r="B237" s="37"/>
      <c r="C237" s="226" t="s">
        <v>658</v>
      </c>
      <c r="D237" s="226" t="s">
        <v>461</v>
      </c>
      <c r="E237" s="227" t="s">
        <v>659</v>
      </c>
      <c r="F237" s="228" t="s">
        <v>660</v>
      </c>
      <c r="G237" s="229" t="s">
        <v>443</v>
      </c>
      <c r="H237" s="230">
        <v>0.86399999999999999</v>
      </c>
      <c r="I237" s="231"/>
      <c r="J237" s="232">
        <f>ROUND(I237*H237,2)</f>
        <v>0</v>
      </c>
      <c r="K237" s="228" t="s">
        <v>165</v>
      </c>
      <c r="L237" s="233"/>
      <c r="M237" s="234" t="s">
        <v>19</v>
      </c>
      <c r="N237" s="235" t="s">
        <v>43</v>
      </c>
      <c r="O237" s="82"/>
      <c r="P237" s="211">
        <f>O237*H237</f>
        <v>0</v>
      </c>
      <c r="Q237" s="211">
        <v>0.00021000000000000001</v>
      </c>
      <c r="R237" s="211">
        <f>Q237*H237</f>
        <v>0.00018144</v>
      </c>
      <c r="S237" s="211">
        <v>0</v>
      </c>
      <c r="T237" s="21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3" t="s">
        <v>570</v>
      </c>
      <c r="AT237" s="213" t="s">
        <v>461</v>
      </c>
      <c r="AU237" s="213" t="s">
        <v>82</v>
      </c>
      <c r="AY237" s="15" t="s">
        <v>158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80</v>
      </c>
      <c r="BK237" s="214">
        <f>ROUND(I237*H237,2)</f>
        <v>0</v>
      </c>
      <c r="BL237" s="15" t="s">
        <v>259</v>
      </c>
      <c r="BM237" s="213" t="s">
        <v>661</v>
      </c>
    </row>
    <row r="238" s="2" customFormat="1">
      <c r="A238" s="36"/>
      <c r="B238" s="37"/>
      <c r="C238" s="38"/>
      <c r="D238" s="215" t="s">
        <v>168</v>
      </c>
      <c r="E238" s="38"/>
      <c r="F238" s="216" t="s">
        <v>660</v>
      </c>
      <c r="G238" s="38"/>
      <c r="H238" s="38"/>
      <c r="I238" s="217"/>
      <c r="J238" s="38"/>
      <c r="K238" s="38"/>
      <c r="L238" s="42"/>
      <c r="M238" s="218"/>
      <c r="N238" s="219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168</v>
      </c>
      <c r="AU238" s="15" t="s">
        <v>82</v>
      </c>
    </row>
    <row r="239" s="2" customFormat="1">
      <c r="A239" s="36"/>
      <c r="B239" s="37"/>
      <c r="C239" s="38"/>
      <c r="D239" s="220" t="s">
        <v>170</v>
      </c>
      <c r="E239" s="38"/>
      <c r="F239" s="221" t="s">
        <v>662</v>
      </c>
      <c r="G239" s="38"/>
      <c r="H239" s="38"/>
      <c r="I239" s="217"/>
      <c r="J239" s="38"/>
      <c r="K239" s="38"/>
      <c r="L239" s="42"/>
      <c r="M239" s="218"/>
      <c r="N239" s="219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170</v>
      </c>
      <c r="AU239" s="15" t="s">
        <v>82</v>
      </c>
    </row>
    <row r="240" s="12" customFormat="1" ht="22.8" customHeight="1">
      <c r="A240" s="12"/>
      <c r="B240" s="186"/>
      <c r="C240" s="187"/>
      <c r="D240" s="188" t="s">
        <v>71</v>
      </c>
      <c r="E240" s="200" t="s">
        <v>341</v>
      </c>
      <c r="F240" s="200" t="s">
        <v>342</v>
      </c>
      <c r="G240" s="187"/>
      <c r="H240" s="187"/>
      <c r="I240" s="190"/>
      <c r="J240" s="201">
        <f>BK240</f>
        <v>0</v>
      </c>
      <c r="K240" s="187"/>
      <c r="L240" s="192"/>
      <c r="M240" s="193"/>
      <c r="N240" s="194"/>
      <c r="O240" s="194"/>
      <c r="P240" s="195">
        <f>SUM(P241:P273)</f>
        <v>0</v>
      </c>
      <c r="Q240" s="194"/>
      <c r="R240" s="195">
        <f>SUM(R241:R273)</f>
        <v>0.28998101103000001</v>
      </c>
      <c r="S240" s="194"/>
      <c r="T240" s="196">
        <f>SUM(T241:T273)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7" t="s">
        <v>82</v>
      </c>
      <c r="AT240" s="198" t="s">
        <v>71</v>
      </c>
      <c r="AU240" s="198" t="s">
        <v>80</v>
      </c>
      <c r="AY240" s="197" t="s">
        <v>158</v>
      </c>
      <c r="BK240" s="199">
        <f>SUM(BK241:BK273)</f>
        <v>0</v>
      </c>
    </row>
    <row r="241" s="2" customFormat="1" ht="16.5" customHeight="1">
      <c r="A241" s="36"/>
      <c r="B241" s="37"/>
      <c r="C241" s="202" t="s">
        <v>663</v>
      </c>
      <c r="D241" s="202" t="s">
        <v>161</v>
      </c>
      <c r="E241" s="203" t="s">
        <v>664</v>
      </c>
      <c r="F241" s="204" t="s">
        <v>665</v>
      </c>
      <c r="G241" s="205" t="s">
        <v>164</v>
      </c>
      <c r="H241" s="206">
        <v>25.649999999999999</v>
      </c>
      <c r="I241" s="207"/>
      <c r="J241" s="208">
        <f>ROUND(I241*H241,2)</f>
        <v>0</v>
      </c>
      <c r="K241" s="204" t="s">
        <v>165</v>
      </c>
      <c r="L241" s="42"/>
      <c r="M241" s="209" t="s">
        <v>19</v>
      </c>
      <c r="N241" s="210" t="s">
        <v>43</v>
      </c>
      <c r="O241" s="82"/>
      <c r="P241" s="211">
        <f>O241*H241</f>
        <v>0</v>
      </c>
      <c r="Q241" s="211">
        <v>5.7599999999999997E-07</v>
      </c>
      <c r="R241" s="211">
        <f>Q241*H241</f>
        <v>1.4774399999999999E-05</v>
      </c>
      <c r="S241" s="211">
        <v>0</v>
      </c>
      <c r="T241" s="212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13" t="s">
        <v>259</v>
      </c>
      <c r="AT241" s="213" t="s">
        <v>161</v>
      </c>
      <c r="AU241" s="213" t="s">
        <v>82</v>
      </c>
      <c r="AY241" s="15" t="s">
        <v>158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5" t="s">
        <v>80</v>
      </c>
      <c r="BK241" s="214">
        <f>ROUND(I241*H241,2)</f>
        <v>0</v>
      </c>
      <c r="BL241" s="15" t="s">
        <v>259</v>
      </c>
      <c r="BM241" s="213" t="s">
        <v>666</v>
      </c>
    </row>
    <row r="242" s="2" customFormat="1">
      <c r="A242" s="36"/>
      <c r="B242" s="37"/>
      <c r="C242" s="38"/>
      <c r="D242" s="215" t="s">
        <v>168</v>
      </c>
      <c r="E242" s="38"/>
      <c r="F242" s="216" t="s">
        <v>667</v>
      </c>
      <c r="G242" s="38"/>
      <c r="H242" s="38"/>
      <c r="I242" s="217"/>
      <c r="J242" s="38"/>
      <c r="K242" s="38"/>
      <c r="L242" s="42"/>
      <c r="M242" s="218"/>
      <c r="N242" s="219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168</v>
      </c>
      <c r="AU242" s="15" t="s">
        <v>82</v>
      </c>
    </row>
    <row r="243" s="2" customFormat="1">
      <c r="A243" s="36"/>
      <c r="B243" s="37"/>
      <c r="C243" s="38"/>
      <c r="D243" s="220" t="s">
        <v>170</v>
      </c>
      <c r="E243" s="38"/>
      <c r="F243" s="221" t="s">
        <v>668</v>
      </c>
      <c r="G243" s="38"/>
      <c r="H243" s="38"/>
      <c r="I243" s="217"/>
      <c r="J243" s="38"/>
      <c r="K243" s="38"/>
      <c r="L243" s="42"/>
      <c r="M243" s="218"/>
      <c r="N243" s="219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170</v>
      </c>
      <c r="AU243" s="15" t="s">
        <v>82</v>
      </c>
    </row>
    <row r="244" s="2" customFormat="1" ht="16.5" customHeight="1">
      <c r="A244" s="36"/>
      <c r="B244" s="37"/>
      <c r="C244" s="202" t="s">
        <v>669</v>
      </c>
      <c r="D244" s="202" t="s">
        <v>161</v>
      </c>
      <c r="E244" s="203" t="s">
        <v>670</v>
      </c>
      <c r="F244" s="204" t="s">
        <v>671</v>
      </c>
      <c r="G244" s="205" t="s">
        <v>164</v>
      </c>
      <c r="H244" s="206">
        <v>25.649999999999999</v>
      </c>
      <c r="I244" s="207"/>
      <c r="J244" s="208">
        <f>ROUND(I244*H244,2)</f>
        <v>0</v>
      </c>
      <c r="K244" s="204" t="s">
        <v>165</v>
      </c>
      <c r="L244" s="42"/>
      <c r="M244" s="209" t="s">
        <v>19</v>
      </c>
      <c r="N244" s="210" t="s">
        <v>43</v>
      </c>
      <c r="O244" s="82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3" t="s">
        <v>259</v>
      </c>
      <c r="AT244" s="213" t="s">
        <v>161</v>
      </c>
      <c r="AU244" s="213" t="s">
        <v>82</v>
      </c>
      <c r="AY244" s="15" t="s">
        <v>158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80</v>
      </c>
      <c r="BK244" s="214">
        <f>ROUND(I244*H244,2)</f>
        <v>0</v>
      </c>
      <c r="BL244" s="15" t="s">
        <v>259</v>
      </c>
      <c r="BM244" s="213" t="s">
        <v>672</v>
      </c>
    </row>
    <row r="245" s="2" customFormat="1">
      <c r="A245" s="36"/>
      <c r="B245" s="37"/>
      <c r="C245" s="38"/>
      <c r="D245" s="215" t="s">
        <v>168</v>
      </c>
      <c r="E245" s="38"/>
      <c r="F245" s="216" t="s">
        <v>673</v>
      </c>
      <c r="G245" s="38"/>
      <c r="H245" s="38"/>
      <c r="I245" s="217"/>
      <c r="J245" s="38"/>
      <c r="K245" s="38"/>
      <c r="L245" s="42"/>
      <c r="M245" s="218"/>
      <c r="N245" s="21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168</v>
      </c>
      <c r="AU245" s="15" t="s">
        <v>82</v>
      </c>
    </row>
    <row r="246" s="2" customFormat="1">
      <c r="A246" s="36"/>
      <c r="B246" s="37"/>
      <c r="C246" s="38"/>
      <c r="D246" s="220" t="s">
        <v>170</v>
      </c>
      <c r="E246" s="38"/>
      <c r="F246" s="221" t="s">
        <v>674</v>
      </c>
      <c r="G246" s="38"/>
      <c r="H246" s="38"/>
      <c r="I246" s="217"/>
      <c r="J246" s="38"/>
      <c r="K246" s="38"/>
      <c r="L246" s="42"/>
      <c r="M246" s="218"/>
      <c r="N246" s="219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170</v>
      </c>
      <c r="AU246" s="15" t="s">
        <v>82</v>
      </c>
    </row>
    <row r="247" s="2" customFormat="1" ht="16.5" customHeight="1">
      <c r="A247" s="36"/>
      <c r="B247" s="37"/>
      <c r="C247" s="202" t="s">
        <v>675</v>
      </c>
      <c r="D247" s="202" t="s">
        <v>161</v>
      </c>
      <c r="E247" s="203" t="s">
        <v>676</v>
      </c>
      <c r="F247" s="204" t="s">
        <v>677</v>
      </c>
      <c r="G247" s="205" t="s">
        <v>164</v>
      </c>
      <c r="H247" s="206">
        <v>25.649999999999999</v>
      </c>
      <c r="I247" s="207"/>
      <c r="J247" s="208">
        <f>ROUND(I247*H247,2)</f>
        <v>0</v>
      </c>
      <c r="K247" s="204" t="s">
        <v>165</v>
      </c>
      <c r="L247" s="42"/>
      <c r="M247" s="209" t="s">
        <v>19</v>
      </c>
      <c r="N247" s="210" t="s">
        <v>43</v>
      </c>
      <c r="O247" s="82"/>
      <c r="P247" s="211">
        <f>O247*H247</f>
        <v>0</v>
      </c>
      <c r="Q247" s="211">
        <v>3.3000000000000003E-05</v>
      </c>
      <c r="R247" s="211">
        <f>Q247*H247</f>
        <v>0.00084645</v>
      </c>
      <c r="S247" s="211">
        <v>0</v>
      </c>
      <c r="T247" s="21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3" t="s">
        <v>259</v>
      </c>
      <c r="AT247" s="213" t="s">
        <v>161</v>
      </c>
      <c r="AU247" s="213" t="s">
        <v>82</v>
      </c>
      <c r="AY247" s="15" t="s">
        <v>158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80</v>
      </c>
      <c r="BK247" s="214">
        <f>ROUND(I247*H247,2)</f>
        <v>0</v>
      </c>
      <c r="BL247" s="15" t="s">
        <v>259</v>
      </c>
      <c r="BM247" s="213" t="s">
        <v>678</v>
      </c>
    </row>
    <row r="248" s="2" customFormat="1">
      <c r="A248" s="36"/>
      <c r="B248" s="37"/>
      <c r="C248" s="38"/>
      <c r="D248" s="215" t="s">
        <v>168</v>
      </c>
      <c r="E248" s="38"/>
      <c r="F248" s="216" t="s">
        <v>679</v>
      </c>
      <c r="G248" s="38"/>
      <c r="H248" s="38"/>
      <c r="I248" s="217"/>
      <c r="J248" s="38"/>
      <c r="K248" s="38"/>
      <c r="L248" s="42"/>
      <c r="M248" s="218"/>
      <c r="N248" s="219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168</v>
      </c>
      <c r="AU248" s="15" t="s">
        <v>82</v>
      </c>
    </row>
    <row r="249" s="2" customFormat="1">
      <c r="A249" s="36"/>
      <c r="B249" s="37"/>
      <c r="C249" s="38"/>
      <c r="D249" s="220" t="s">
        <v>170</v>
      </c>
      <c r="E249" s="38"/>
      <c r="F249" s="221" t="s">
        <v>680</v>
      </c>
      <c r="G249" s="38"/>
      <c r="H249" s="38"/>
      <c r="I249" s="217"/>
      <c r="J249" s="38"/>
      <c r="K249" s="38"/>
      <c r="L249" s="42"/>
      <c r="M249" s="218"/>
      <c r="N249" s="219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170</v>
      </c>
      <c r="AU249" s="15" t="s">
        <v>82</v>
      </c>
    </row>
    <row r="250" s="2" customFormat="1" ht="16.5" customHeight="1">
      <c r="A250" s="36"/>
      <c r="B250" s="37"/>
      <c r="C250" s="202" t="s">
        <v>681</v>
      </c>
      <c r="D250" s="202" t="s">
        <v>161</v>
      </c>
      <c r="E250" s="203" t="s">
        <v>682</v>
      </c>
      <c r="F250" s="204" t="s">
        <v>683</v>
      </c>
      <c r="G250" s="205" t="s">
        <v>164</v>
      </c>
      <c r="H250" s="206">
        <v>25.649999999999999</v>
      </c>
      <c r="I250" s="207"/>
      <c r="J250" s="208">
        <f>ROUND(I250*H250,2)</f>
        <v>0</v>
      </c>
      <c r="K250" s="204" t="s">
        <v>165</v>
      </c>
      <c r="L250" s="42"/>
      <c r="M250" s="209" t="s">
        <v>19</v>
      </c>
      <c r="N250" s="210" t="s">
        <v>43</v>
      </c>
      <c r="O250" s="82"/>
      <c r="P250" s="211">
        <f>O250*H250</f>
        <v>0</v>
      </c>
      <c r="Q250" s="211">
        <v>0.0075820000000000002</v>
      </c>
      <c r="R250" s="211">
        <f>Q250*H250</f>
        <v>0.19447829999999999</v>
      </c>
      <c r="S250" s="211">
        <v>0</v>
      </c>
      <c r="T250" s="21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3" t="s">
        <v>259</v>
      </c>
      <c r="AT250" s="213" t="s">
        <v>161</v>
      </c>
      <c r="AU250" s="213" t="s">
        <v>82</v>
      </c>
      <c r="AY250" s="15" t="s">
        <v>158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80</v>
      </c>
      <c r="BK250" s="214">
        <f>ROUND(I250*H250,2)</f>
        <v>0</v>
      </c>
      <c r="BL250" s="15" t="s">
        <v>259</v>
      </c>
      <c r="BM250" s="213" t="s">
        <v>684</v>
      </c>
    </row>
    <row r="251" s="2" customFormat="1">
      <c r="A251" s="36"/>
      <c r="B251" s="37"/>
      <c r="C251" s="38"/>
      <c r="D251" s="215" t="s">
        <v>168</v>
      </c>
      <c r="E251" s="38"/>
      <c r="F251" s="216" t="s">
        <v>685</v>
      </c>
      <c r="G251" s="38"/>
      <c r="H251" s="38"/>
      <c r="I251" s="217"/>
      <c r="J251" s="38"/>
      <c r="K251" s="38"/>
      <c r="L251" s="42"/>
      <c r="M251" s="218"/>
      <c r="N251" s="21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168</v>
      </c>
      <c r="AU251" s="15" t="s">
        <v>82</v>
      </c>
    </row>
    <row r="252" s="2" customFormat="1">
      <c r="A252" s="36"/>
      <c r="B252" s="37"/>
      <c r="C252" s="38"/>
      <c r="D252" s="220" t="s">
        <v>170</v>
      </c>
      <c r="E252" s="38"/>
      <c r="F252" s="221" t="s">
        <v>686</v>
      </c>
      <c r="G252" s="38"/>
      <c r="H252" s="38"/>
      <c r="I252" s="217"/>
      <c r="J252" s="38"/>
      <c r="K252" s="38"/>
      <c r="L252" s="42"/>
      <c r="M252" s="218"/>
      <c r="N252" s="219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170</v>
      </c>
      <c r="AU252" s="15" t="s">
        <v>82</v>
      </c>
    </row>
    <row r="253" s="2" customFormat="1" ht="16.5" customHeight="1">
      <c r="A253" s="36"/>
      <c r="B253" s="37"/>
      <c r="C253" s="202" t="s">
        <v>687</v>
      </c>
      <c r="D253" s="202" t="s">
        <v>161</v>
      </c>
      <c r="E253" s="203" t="s">
        <v>688</v>
      </c>
      <c r="F253" s="204" t="s">
        <v>689</v>
      </c>
      <c r="G253" s="205" t="s">
        <v>164</v>
      </c>
      <c r="H253" s="206">
        <v>25.649999999999999</v>
      </c>
      <c r="I253" s="207"/>
      <c r="J253" s="208">
        <f>ROUND(I253*H253,2)</f>
        <v>0</v>
      </c>
      <c r="K253" s="204" t="s">
        <v>165</v>
      </c>
      <c r="L253" s="42"/>
      <c r="M253" s="209" t="s">
        <v>19</v>
      </c>
      <c r="N253" s="210" t="s">
        <v>43</v>
      </c>
      <c r="O253" s="82"/>
      <c r="P253" s="211">
        <f>O253*H253</f>
        <v>0</v>
      </c>
      <c r="Q253" s="211">
        <v>0.00029999999999999997</v>
      </c>
      <c r="R253" s="211">
        <f>Q253*H253</f>
        <v>0.0076949999999999987</v>
      </c>
      <c r="S253" s="211">
        <v>0</v>
      </c>
      <c r="T253" s="212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3" t="s">
        <v>259</v>
      </c>
      <c r="AT253" s="213" t="s">
        <v>161</v>
      </c>
      <c r="AU253" s="213" t="s">
        <v>82</v>
      </c>
      <c r="AY253" s="15" t="s">
        <v>158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80</v>
      </c>
      <c r="BK253" s="214">
        <f>ROUND(I253*H253,2)</f>
        <v>0</v>
      </c>
      <c r="BL253" s="15" t="s">
        <v>259</v>
      </c>
      <c r="BM253" s="213" t="s">
        <v>690</v>
      </c>
    </row>
    <row r="254" s="2" customFormat="1">
      <c r="A254" s="36"/>
      <c r="B254" s="37"/>
      <c r="C254" s="38"/>
      <c r="D254" s="215" t="s">
        <v>168</v>
      </c>
      <c r="E254" s="38"/>
      <c r="F254" s="216" t="s">
        <v>691</v>
      </c>
      <c r="G254" s="38"/>
      <c r="H254" s="38"/>
      <c r="I254" s="217"/>
      <c r="J254" s="38"/>
      <c r="K254" s="38"/>
      <c r="L254" s="42"/>
      <c r="M254" s="218"/>
      <c r="N254" s="219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168</v>
      </c>
      <c r="AU254" s="15" t="s">
        <v>82</v>
      </c>
    </row>
    <row r="255" s="2" customFormat="1">
      <c r="A255" s="36"/>
      <c r="B255" s="37"/>
      <c r="C255" s="38"/>
      <c r="D255" s="220" t="s">
        <v>170</v>
      </c>
      <c r="E255" s="38"/>
      <c r="F255" s="221" t="s">
        <v>692</v>
      </c>
      <c r="G255" s="38"/>
      <c r="H255" s="38"/>
      <c r="I255" s="217"/>
      <c r="J255" s="38"/>
      <c r="K255" s="38"/>
      <c r="L255" s="42"/>
      <c r="M255" s="218"/>
      <c r="N255" s="219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170</v>
      </c>
      <c r="AU255" s="15" t="s">
        <v>82</v>
      </c>
    </row>
    <row r="256" s="2" customFormat="1" ht="16.5" customHeight="1">
      <c r="A256" s="36"/>
      <c r="B256" s="37"/>
      <c r="C256" s="226" t="s">
        <v>693</v>
      </c>
      <c r="D256" s="226" t="s">
        <v>461</v>
      </c>
      <c r="E256" s="227" t="s">
        <v>694</v>
      </c>
      <c r="F256" s="228" t="s">
        <v>695</v>
      </c>
      <c r="G256" s="229" t="s">
        <v>164</v>
      </c>
      <c r="H256" s="230">
        <v>28.215</v>
      </c>
      <c r="I256" s="231"/>
      <c r="J256" s="232">
        <f>ROUND(I256*H256,2)</f>
        <v>0</v>
      </c>
      <c r="K256" s="228" t="s">
        <v>165</v>
      </c>
      <c r="L256" s="233"/>
      <c r="M256" s="234" t="s">
        <v>19</v>
      </c>
      <c r="N256" s="235" t="s">
        <v>43</v>
      </c>
      <c r="O256" s="82"/>
      <c r="P256" s="211">
        <f>O256*H256</f>
        <v>0</v>
      </c>
      <c r="Q256" s="211">
        <v>0.00264</v>
      </c>
      <c r="R256" s="211">
        <f>Q256*H256</f>
        <v>0.074487600000000001</v>
      </c>
      <c r="S256" s="211">
        <v>0</v>
      </c>
      <c r="T256" s="21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13" t="s">
        <v>570</v>
      </c>
      <c r="AT256" s="213" t="s">
        <v>461</v>
      </c>
      <c r="AU256" s="213" t="s">
        <v>82</v>
      </c>
      <c r="AY256" s="15" t="s">
        <v>158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5" t="s">
        <v>80</v>
      </c>
      <c r="BK256" s="214">
        <f>ROUND(I256*H256,2)</f>
        <v>0</v>
      </c>
      <c r="BL256" s="15" t="s">
        <v>259</v>
      </c>
      <c r="BM256" s="213" t="s">
        <v>696</v>
      </c>
    </row>
    <row r="257" s="2" customFormat="1">
      <c r="A257" s="36"/>
      <c r="B257" s="37"/>
      <c r="C257" s="38"/>
      <c r="D257" s="215" t="s">
        <v>168</v>
      </c>
      <c r="E257" s="38"/>
      <c r="F257" s="216" t="s">
        <v>695</v>
      </c>
      <c r="G257" s="38"/>
      <c r="H257" s="38"/>
      <c r="I257" s="217"/>
      <c r="J257" s="38"/>
      <c r="K257" s="38"/>
      <c r="L257" s="42"/>
      <c r="M257" s="218"/>
      <c r="N257" s="219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168</v>
      </c>
      <c r="AU257" s="15" t="s">
        <v>82</v>
      </c>
    </row>
    <row r="258" s="2" customFormat="1">
      <c r="A258" s="36"/>
      <c r="B258" s="37"/>
      <c r="C258" s="38"/>
      <c r="D258" s="220" t="s">
        <v>170</v>
      </c>
      <c r="E258" s="38"/>
      <c r="F258" s="221" t="s">
        <v>697</v>
      </c>
      <c r="G258" s="38"/>
      <c r="H258" s="38"/>
      <c r="I258" s="217"/>
      <c r="J258" s="38"/>
      <c r="K258" s="38"/>
      <c r="L258" s="42"/>
      <c r="M258" s="218"/>
      <c r="N258" s="219"/>
      <c r="O258" s="82"/>
      <c r="P258" s="82"/>
      <c r="Q258" s="82"/>
      <c r="R258" s="82"/>
      <c r="S258" s="82"/>
      <c r="T258" s="83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170</v>
      </c>
      <c r="AU258" s="15" t="s">
        <v>82</v>
      </c>
    </row>
    <row r="259" s="2" customFormat="1" ht="16.5" customHeight="1">
      <c r="A259" s="36"/>
      <c r="B259" s="37"/>
      <c r="C259" s="202" t="s">
        <v>698</v>
      </c>
      <c r="D259" s="202" t="s">
        <v>161</v>
      </c>
      <c r="E259" s="203" t="s">
        <v>699</v>
      </c>
      <c r="F259" s="204" t="s">
        <v>700</v>
      </c>
      <c r="G259" s="205" t="s">
        <v>443</v>
      </c>
      <c r="H259" s="206">
        <v>33.700000000000003</v>
      </c>
      <c r="I259" s="207"/>
      <c r="J259" s="208">
        <f>ROUND(I259*H259,2)</f>
        <v>0</v>
      </c>
      <c r="K259" s="204" t="s">
        <v>165</v>
      </c>
      <c r="L259" s="42"/>
      <c r="M259" s="209" t="s">
        <v>19</v>
      </c>
      <c r="N259" s="210" t="s">
        <v>43</v>
      </c>
      <c r="O259" s="82"/>
      <c r="P259" s="211">
        <f>O259*H259</f>
        <v>0</v>
      </c>
      <c r="Q259" s="211">
        <v>1.26999E-05</v>
      </c>
      <c r="R259" s="211">
        <f>Q259*H259</f>
        <v>0.00042798663000000002</v>
      </c>
      <c r="S259" s="211">
        <v>0</v>
      </c>
      <c r="T259" s="21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13" t="s">
        <v>259</v>
      </c>
      <c r="AT259" s="213" t="s">
        <v>161</v>
      </c>
      <c r="AU259" s="213" t="s">
        <v>82</v>
      </c>
      <c r="AY259" s="15" t="s">
        <v>158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80</v>
      </c>
      <c r="BK259" s="214">
        <f>ROUND(I259*H259,2)</f>
        <v>0</v>
      </c>
      <c r="BL259" s="15" t="s">
        <v>259</v>
      </c>
      <c r="BM259" s="213" t="s">
        <v>701</v>
      </c>
    </row>
    <row r="260" s="2" customFormat="1">
      <c r="A260" s="36"/>
      <c r="B260" s="37"/>
      <c r="C260" s="38"/>
      <c r="D260" s="215" t="s">
        <v>168</v>
      </c>
      <c r="E260" s="38"/>
      <c r="F260" s="216" t="s">
        <v>702</v>
      </c>
      <c r="G260" s="38"/>
      <c r="H260" s="38"/>
      <c r="I260" s="217"/>
      <c r="J260" s="38"/>
      <c r="K260" s="38"/>
      <c r="L260" s="42"/>
      <c r="M260" s="218"/>
      <c r="N260" s="219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168</v>
      </c>
      <c r="AU260" s="15" t="s">
        <v>82</v>
      </c>
    </row>
    <row r="261" s="2" customFormat="1">
      <c r="A261" s="36"/>
      <c r="B261" s="37"/>
      <c r="C261" s="38"/>
      <c r="D261" s="220" t="s">
        <v>170</v>
      </c>
      <c r="E261" s="38"/>
      <c r="F261" s="221" t="s">
        <v>703</v>
      </c>
      <c r="G261" s="38"/>
      <c r="H261" s="38"/>
      <c r="I261" s="217"/>
      <c r="J261" s="38"/>
      <c r="K261" s="38"/>
      <c r="L261" s="42"/>
      <c r="M261" s="218"/>
      <c r="N261" s="219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170</v>
      </c>
      <c r="AU261" s="15" t="s">
        <v>82</v>
      </c>
    </row>
    <row r="262" s="2" customFormat="1" ht="16.5" customHeight="1">
      <c r="A262" s="36"/>
      <c r="B262" s="37"/>
      <c r="C262" s="226" t="s">
        <v>704</v>
      </c>
      <c r="D262" s="226" t="s">
        <v>461</v>
      </c>
      <c r="E262" s="227" t="s">
        <v>705</v>
      </c>
      <c r="F262" s="228" t="s">
        <v>706</v>
      </c>
      <c r="G262" s="229" t="s">
        <v>443</v>
      </c>
      <c r="H262" s="230">
        <v>34.374000000000002</v>
      </c>
      <c r="I262" s="231"/>
      <c r="J262" s="232">
        <f>ROUND(I262*H262,2)</f>
        <v>0</v>
      </c>
      <c r="K262" s="228" t="s">
        <v>165</v>
      </c>
      <c r="L262" s="233"/>
      <c r="M262" s="234" t="s">
        <v>19</v>
      </c>
      <c r="N262" s="235" t="s">
        <v>43</v>
      </c>
      <c r="O262" s="82"/>
      <c r="P262" s="211">
        <f>O262*H262</f>
        <v>0</v>
      </c>
      <c r="Q262" s="211">
        <v>0.00035</v>
      </c>
      <c r="R262" s="211">
        <f>Q262*H262</f>
        <v>0.012030900000000001</v>
      </c>
      <c r="S262" s="211">
        <v>0</v>
      </c>
      <c r="T262" s="212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13" t="s">
        <v>570</v>
      </c>
      <c r="AT262" s="213" t="s">
        <v>461</v>
      </c>
      <c r="AU262" s="213" t="s">
        <v>82</v>
      </c>
      <c r="AY262" s="15" t="s">
        <v>158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5" t="s">
        <v>80</v>
      </c>
      <c r="BK262" s="214">
        <f>ROUND(I262*H262,2)</f>
        <v>0</v>
      </c>
      <c r="BL262" s="15" t="s">
        <v>259</v>
      </c>
      <c r="BM262" s="213" t="s">
        <v>707</v>
      </c>
    </row>
    <row r="263" s="2" customFormat="1">
      <c r="A263" s="36"/>
      <c r="B263" s="37"/>
      <c r="C263" s="38"/>
      <c r="D263" s="215" t="s">
        <v>168</v>
      </c>
      <c r="E263" s="38"/>
      <c r="F263" s="216" t="s">
        <v>706</v>
      </c>
      <c r="G263" s="38"/>
      <c r="H263" s="38"/>
      <c r="I263" s="217"/>
      <c r="J263" s="38"/>
      <c r="K263" s="38"/>
      <c r="L263" s="42"/>
      <c r="M263" s="218"/>
      <c r="N263" s="219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168</v>
      </c>
      <c r="AU263" s="15" t="s">
        <v>82</v>
      </c>
    </row>
    <row r="264" s="2" customFormat="1">
      <c r="A264" s="36"/>
      <c r="B264" s="37"/>
      <c r="C264" s="38"/>
      <c r="D264" s="220" t="s">
        <v>170</v>
      </c>
      <c r="E264" s="38"/>
      <c r="F264" s="221" t="s">
        <v>708</v>
      </c>
      <c r="G264" s="38"/>
      <c r="H264" s="38"/>
      <c r="I264" s="217"/>
      <c r="J264" s="38"/>
      <c r="K264" s="38"/>
      <c r="L264" s="42"/>
      <c r="M264" s="218"/>
      <c r="N264" s="219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170</v>
      </c>
      <c r="AU264" s="15" t="s">
        <v>82</v>
      </c>
    </row>
    <row r="265" s="2" customFormat="1" ht="16.5" customHeight="1">
      <c r="A265" s="36"/>
      <c r="B265" s="37"/>
      <c r="C265" s="202" t="s">
        <v>709</v>
      </c>
      <c r="D265" s="202" t="s">
        <v>161</v>
      </c>
      <c r="E265" s="203" t="s">
        <v>710</v>
      </c>
      <c r="F265" s="204" t="s">
        <v>711</v>
      </c>
      <c r="G265" s="205" t="s">
        <v>164</v>
      </c>
      <c r="H265" s="206">
        <v>25.649999999999999</v>
      </c>
      <c r="I265" s="207"/>
      <c r="J265" s="208">
        <f>ROUND(I265*H265,2)</f>
        <v>0</v>
      </c>
      <c r="K265" s="204" t="s">
        <v>165</v>
      </c>
      <c r="L265" s="42"/>
      <c r="M265" s="209" t="s">
        <v>19</v>
      </c>
      <c r="N265" s="210" t="s">
        <v>43</v>
      </c>
      <c r="O265" s="82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3" t="s">
        <v>259</v>
      </c>
      <c r="AT265" s="213" t="s">
        <v>161</v>
      </c>
      <c r="AU265" s="213" t="s">
        <v>82</v>
      </c>
      <c r="AY265" s="15" t="s">
        <v>158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80</v>
      </c>
      <c r="BK265" s="214">
        <f>ROUND(I265*H265,2)</f>
        <v>0</v>
      </c>
      <c r="BL265" s="15" t="s">
        <v>259</v>
      </c>
      <c r="BM265" s="213" t="s">
        <v>712</v>
      </c>
    </row>
    <row r="266" s="2" customFormat="1">
      <c r="A266" s="36"/>
      <c r="B266" s="37"/>
      <c r="C266" s="38"/>
      <c r="D266" s="215" t="s">
        <v>168</v>
      </c>
      <c r="E266" s="38"/>
      <c r="F266" s="216" t="s">
        <v>713</v>
      </c>
      <c r="G266" s="38"/>
      <c r="H266" s="38"/>
      <c r="I266" s="217"/>
      <c r="J266" s="38"/>
      <c r="K266" s="38"/>
      <c r="L266" s="42"/>
      <c r="M266" s="218"/>
      <c r="N266" s="219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168</v>
      </c>
      <c r="AU266" s="15" t="s">
        <v>82</v>
      </c>
    </row>
    <row r="267" s="2" customFormat="1">
      <c r="A267" s="36"/>
      <c r="B267" s="37"/>
      <c r="C267" s="38"/>
      <c r="D267" s="220" t="s">
        <v>170</v>
      </c>
      <c r="E267" s="38"/>
      <c r="F267" s="221" t="s">
        <v>714</v>
      </c>
      <c r="G267" s="38"/>
      <c r="H267" s="38"/>
      <c r="I267" s="217"/>
      <c r="J267" s="38"/>
      <c r="K267" s="38"/>
      <c r="L267" s="42"/>
      <c r="M267" s="218"/>
      <c r="N267" s="219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170</v>
      </c>
      <c r="AU267" s="15" t="s">
        <v>82</v>
      </c>
    </row>
    <row r="268" s="2" customFormat="1" ht="16.5" customHeight="1">
      <c r="A268" s="36"/>
      <c r="B268" s="37"/>
      <c r="C268" s="202" t="s">
        <v>715</v>
      </c>
      <c r="D268" s="202" t="s">
        <v>161</v>
      </c>
      <c r="E268" s="203" t="s">
        <v>716</v>
      </c>
      <c r="F268" s="204" t="s">
        <v>717</v>
      </c>
      <c r="G268" s="205" t="s">
        <v>220</v>
      </c>
      <c r="H268" s="206">
        <v>0.28999999999999998</v>
      </c>
      <c r="I268" s="207"/>
      <c r="J268" s="208">
        <f>ROUND(I268*H268,2)</f>
        <v>0</v>
      </c>
      <c r="K268" s="204" t="s">
        <v>165</v>
      </c>
      <c r="L268" s="42"/>
      <c r="M268" s="209" t="s">
        <v>19</v>
      </c>
      <c r="N268" s="210" t="s">
        <v>43</v>
      </c>
      <c r="O268" s="82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13" t="s">
        <v>259</v>
      </c>
      <c r="AT268" s="213" t="s">
        <v>161</v>
      </c>
      <c r="AU268" s="213" t="s">
        <v>82</v>
      </c>
      <c r="AY268" s="15" t="s">
        <v>158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5" t="s">
        <v>80</v>
      </c>
      <c r="BK268" s="214">
        <f>ROUND(I268*H268,2)</f>
        <v>0</v>
      </c>
      <c r="BL268" s="15" t="s">
        <v>259</v>
      </c>
      <c r="BM268" s="213" t="s">
        <v>718</v>
      </c>
    </row>
    <row r="269" s="2" customFormat="1">
      <c r="A269" s="36"/>
      <c r="B269" s="37"/>
      <c r="C269" s="38"/>
      <c r="D269" s="215" t="s">
        <v>168</v>
      </c>
      <c r="E269" s="38"/>
      <c r="F269" s="216" t="s">
        <v>719</v>
      </c>
      <c r="G269" s="38"/>
      <c r="H269" s="38"/>
      <c r="I269" s="217"/>
      <c r="J269" s="38"/>
      <c r="K269" s="38"/>
      <c r="L269" s="42"/>
      <c r="M269" s="218"/>
      <c r="N269" s="219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168</v>
      </c>
      <c r="AU269" s="15" t="s">
        <v>82</v>
      </c>
    </row>
    <row r="270" s="2" customFormat="1">
      <c r="A270" s="36"/>
      <c r="B270" s="37"/>
      <c r="C270" s="38"/>
      <c r="D270" s="220" t="s">
        <v>170</v>
      </c>
      <c r="E270" s="38"/>
      <c r="F270" s="221" t="s">
        <v>720</v>
      </c>
      <c r="G270" s="38"/>
      <c r="H270" s="38"/>
      <c r="I270" s="217"/>
      <c r="J270" s="38"/>
      <c r="K270" s="38"/>
      <c r="L270" s="42"/>
      <c r="M270" s="218"/>
      <c r="N270" s="219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170</v>
      </c>
      <c r="AU270" s="15" t="s">
        <v>82</v>
      </c>
    </row>
    <row r="271" s="2" customFormat="1" ht="16.5" customHeight="1">
      <c r="A271" s="36"/>
      <c r="B271" s="37"/>
      <c r="C271" s="202" t="s">
        <v>721</v>
      </c>
      <c r="D271" s="202" t="s">
        <v>161</v>
      </c>
      <c r="E271" s="203" t="s">
        <v>722</v>
      </c>
      <c r="F271" s="204" t="s">
        <v>723</v>
      </c>
      <c r="G271" s="205" t="s">
        <v>220</v>
      </c>
      <c r="H271" s="206">
        <v>0.28999999999999998</v>
      </c>
      <c r="I271" s="207"/>
      <c r="J271" s="208">
        <f>ROUND(I271*H271,2)</f>
        <v>0</v>
      </c>
      <c r="K271" s="204" t="s">
        <v>165</v>
      </c>
      <c r="L271" s="42"/>
      <c r="M271" s="209" t="s">
        <v>19</v>
      </c>
      <c r="N271" s="210" t="s">
        <v>43</v>
      </c>
      <c r="O271" s="82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13" t="s">
        <v>259</v>
      </c>
      <c r="AT271" s="213" t="s">
        <v>161</v>
      </c>
      <c r="AU271" s="213" t="s">
        <v>82</v>
      </c>
      <c r="AY271" s="15" t="s">
        <v>158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5" t="s">
        <v>80</v>
      </c>
      <c r="BK271" s="214">
        <f>ROUND(I271*H271,2)</f>
        <v>0</v>
      </c>
      <c r="BL271" s="15" t="s">
        <v>259</v>
      </c>
      <c r="BM271" s="213" t="s">
        <v>724</v>
      </c>
    </row>
    <row r="272" s="2" customFormat="1">
      <c r="A272" s="36"/>
      <c r="B272" s="37"/>
      <c r="C272" s="38"/>
      <c r="D272" s="215" t="s">
        <v>168</v>
      </c>
      <c r="E272" s="38"/>
      <c r="F272" s="216" t="s">
        <v>725</v>
      </c>
      <c r="G272" s="38"/>
      <c r="H272" s="38"/>
      <c r="I272" s="217"/>
      <c r="J272" s="38"/>
      <c r="K272" s="38"/>
      <c r="L272" s="42"/>
      <c r="M272" s="218"/>
      <c r="N272" s="219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168</v>
      </c>
      <c r="AU272" s="15" t="s">
        <v>82</v>
      </c>
    </row>
    <row r="273" s="2" customFormat="1">
      <c r="A273" s="36"/>
      <c r="B273" s="37"/>
      <c r="C273" s="38"/>
      <c r="D273" s="220" t="s">
        <v>170</v>
      </c>
      <c r="E273" s="38"/>
      <c r="F273" s="221" t="s">
        <v>726</v>
      </c>
      <c r="G273" s="38"/>
      <c r="H273" s="38"/>
      <c r="I273" s="217"/>
      <c r="J273" s="38"/>
      <c r="K273" s="38"/>
      <c r="L273" s="42"/>
      <c r="M273" s="218"/>
      <c r="N273" s="219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170</v>
      </c>
      <c r="AU273" s="15" t="s">
        <v>82</v>
      </c>
    </row>
    <row r="274" s="12" customFormat="1" ht="22.8" customHeight="1">
      <c r="A274" s="12"/>
      <c r="B274" s="186"/>
      <c r="C274" s="187"/>
      <c r="D274" s="188" t="s">
        <v>71</v>
      </c>
      <c r="E274" s="200" t="s">
        <v>727</v>
      </c>
      <c r="F274" s="200" t="s">
        <v>728</v>
      </c>
      <c r="G274" s="187"/>
      <c r="H274" s="187"/>
      <c r="I274" s="190"/>
      <c r="J274" s="201">
        <f>BK274</f>
        <v>0</v>
      </c>
      <c r="K274" s="187"/>
      <c r="L274" s="192"/>
      <c r="M274" s="193"/>
      <c r="N274" s="194"/>
      <c r="O274" s="194"/>
      <c r="P274" s="195">
        <f>SUM(P275:P304)</f>
        <v>0</v>
      </c>
      <c r="Q274" s="194"/>
      <c r="R274" s="195">
        <f>SUM(R275:R304)</f>
        <v>1.27201698167</v>
      </c>
      <c r="S274" s="194"/>
      <c r="T274" s="196">
        <f>SUM(T275:T304)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97" t="s">
        <v>82</v>
      </c>
      <c r="AT274" s="198" t="s">
        <v>71</v>
      </c>
      <c r="AU274" s="198" t="s">
        <v>80</v>
      </c>
      <c r="AY274" s="197" t="s">
        <v>158</v>
      </c>
      <c r="BK274" s="199">
        <f>SUM(BK275:BK304)</f>
        <v>0</v>
      </c>
    </row>
    <row r="275" s="2" customFormat="1" ht="16.5" customHeight="1">
      <c r="A275" s="36"/>
      <c r="B275" s="37"/>
      <c r="C275" s="202" t="s">
        <v>729</v>
      </c>
      <c r="D275" s="202" t="s">
        <v>161</v>
      </c>
      <c r="E275" s="203" t="s">
        <v>730</v>
      </c>
      <c r="F275" s="204" t="s">
        <v>731</v>
      </c>
      <c r="G275" s="205" t="s">
        <v>164</v>
      </c>
      <c r="H275" s="206">
        <v>52.460999999999999</v>
      </c>
      <c r="I275" s="207"/>
      <c r="J275" s="208">
        <f>ROUND(I275*H275,2)</f>
        <v>0</v>
      </c>
      <c r="K275" s="204" t="s">
        <v>165</v>
      </c>
      <c r="L275" s="42"/>
      <c r="M275" s="209" t="s">
        <v>19</v>
      </c>
      <c r="N275" s="210" t="s">
        <v>43</v>
      </c>
      <c r="O275" s="82"/>
      <c r="P275" s="211">
        <f>O275*H275</f>
        <v>0</v>
      </c>
      <c r="Q275" s="211">
        <v>0</v>
      </c>
      <c r="R275" s="211">
        <f>Q275*H275</f>
        <v>0</v>
      </c>
      <c r="S275" s="211">
        <v>0</v>
      </c>
      <c r="T275" s="21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13" t="s">
        <v>259</v>
      </c>
      <c r="AT275" s="213" t="s">
        <v>161</v>
      </c>
      <c r="AU275" s="213" t="s">
        <v>82</v>
      </c>
      <c r="AY275" s="15" t="s">
        <v>158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5" t="s">
        <v>80</v>
      </c>
      <c r="BK275" s="214">
        <f>ROUND(I275*H275,2)</f>
        <v>0</v>
      </c>
      <c r="BL275" s="15" t="s">
        <v>259</v>
      </c>
      <c r="BM275" s="213" t="s">
        <v>732</v>
      </c>
    </row>
    <row r="276" s="2" customFormat="1">
      <c r="A276" s="36"/>
      <c r="B276" s="37"/>
      <c r="C276" s="38"/>
      <c r="D276" s="215" t="s">
        <v>168</v>
      </c>
      <c r="E276" s="38"/>
      <c r="F276" s="216" t="s">
        <v>733</v>
      </c>
      <c r="G276" s="38"/>
      <c r="H276" s="38"/>
      <c r="I276" s="217"/>
      <c r="J276" s="38"/>
      <c r="K276" s="38"/>
      <c r="L276" s="42"/>
      <c r="M276" s="218"/>
      <c r="N276" s="219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168</v>
      </c>
      <c r="AU276" s="15" t="s">
        <v>82</v>
      </c>
    </row>
    <row r="277" s="2" customFormat="1">
      <c r="A277" s="36"/>
      <c r="B277" s="37"/>
      <c r="C277" s="38"/>
      <c r="D277" s="220" t="s">
        <v>170</v>
      </c>
      <c r="E277" s="38"/>
      <c r="F277" s="221" t="s">
        <v>734</v>
      </c>
      <c r="G277" s="38"/>
      <c r="H277" s="38"/>
      <c r="I277" s="217"/>
      <c r="J277" s="38"/>
      <c r="K277" s="38"/>
      <c r="L277" s="42"/>
      <c r="M277" s="218"/>
      <c r="N277" s="219"/>
      <c r="O277" s="82"/>
      <c r="P277" s="82"/>
      <c r="Q277" s="82"/>
      <c r="R277" s="82"/>
      <c r="S277" s="82"/>
      <c r="T277" s="83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170</v>
      </c>
      <c r="AU277" s="15" t="s">
        <v>82</v>
      </c>
    </row>
    <row r="278" s="2" customFormat="1" ht="16.5" customHeight="1">
      <c r="A278" s="36"/>
      <c r="B278" s="37"/>
      <c r="C278" s="202" t="s">
        <v>735</v>
      </c>
      <c r="D278" s="202" t="s">
        <v>161</v>
      </c>
      <c r="E278" s="203" t="s">
        <v>736</v>
      </c>
      <c r="F278" s="204" t="s">
        <v>737</v>
      </c>
      <c r="G278" s="205" t="s">
        <v>164</v>
      </c>
      <c r="H278" s="206">
        <v>52.460999999999999</v>
      </c>
      <c r="I278" s="207"/>
      <c r="J278" s="208">
        <f>ROUND(I278*H278,2)</f>
        <v>0</v>
      </c>
      <c r="K278" s="204" t="s">
        <v>165</v>
      </c>
      <c r="L278" s="42"/>
      <c r="M278" s="209" t="s">
        <v>19</v>
      </c>
      <c r="N278" s="210" t="s">
        <v>43</v>
      </c>
      <c r="O278" s="82"/>
      <c r="P278" s="211">
        <f>O278*H278</f>
        <v>0</v>
      </c>
      <c r="Q278" s="211">
        <v>0.00029999999999999997</v>
      </c>
      <c r="R278" s="211">
        <f>Q278*H278</f>
        <v>0.015738299999999997</v>
      </c>
      <c r="S278" s="211">
        <v>0</v>
      </c>
      <c r="T278" s="21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13" t="s">
        <v>259</v>
      </c>
      <c r="AT278" s="213" t="s">
        <v>161</v>
      </c>
      <c r="AU278" s="213" t="s">
        <v>82</v>
      </c>
      <c r="AY278" s="15" t="s">
        <v>158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5" t="s">
        <v>80</v>
      </c>
      <c r="BK278" s="214">
        <f>ROUND(I278*H278,2)</f>
        <v>0</v>
      </c>
      <c r="BL278" s="15" t="s">
        <v>259</v>
      </c>
      <c r="BM278" s="213" t="s">
        <v>738</v>
      </c>
    </row>
    <row r="279" s="2" customFormat="1">
      <c r="A279" s="36"/>
      <c r="B279" s="37"/>
      <c r="C279" s="38"/>
      <c r="D279" s="215" t="s">
        <v>168</v>
      </c>
      <c r="E279" s="38"/>
      <c r="F279" s="216" t="s">
        <v>739</v>
      </c>
      <c r="G279" s="38"/>
      <c r="H279" s="38"/>
      <c r="I279" s="217"/>
      <c r="J279" s="38"/>
      <c r="K279" s="38"/>
      <c r="L279" s="42"/>
      <c r="M279" s="218"/>
      <c r="N279" s="219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168</v>
      </c>
      <c r="AU279" s="15" t="s">
        <v>82</v>
      </c>
    </row>
    <row r="280" s="2" customFormat="1">
      <c r="A280" s="36"/>
      <c r="B280" s="37"/>
      <c r="C280" s="38"/>
      <c r="D280" s="220" t="s">
        <v>170</v>
      </c>
      <c r="E280" s="38"/>
      <c r="F280" s="221" t="s">
        <v>740</v>
      </c>
      <c r="G280" s="38"/>
      <c r="H280" s="38"/>
      <c r="I280" s="217"/>
      <c r="J280" s="38"/>
      <c r="K280" s="38"/>
      <c r="L280" s="42"/>
      <c r="M280" s="218"/>
      <c r="N280" s="219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170</v>
      </c>
      <c r="AU280" s="15" t="s">
        <v>82</v>
      </c>
    </row>
    <row r="281" s="2" customFormat="1" ht="16.5" customHeight="1">
      <c r="A281" s="36"/>
      <c r="B281" s="37"/>
      <c r="C281" s="202" t="s">
        <v>429</v>
      </c>
      <c r="D281" s="202" t="s">
        <v>161</v>
      </c>
      <c r="E281" s="203" t="s">
        <v>741</v>
      </c>
      <c r="F281" s="204" t="s">
        <v>742</v>
      </c>
      <c r="G281" s="205" t="s">
        <v>164</v>
      </c>
      <c r="H281" s="206">
        <v>52.460999999999999</v>
      </c>
      <c r="I281" s="207"/>
      <c r="J281" s="208">
        <f>ROUND(I281*H281,2)</f>
        <v>0</v>
      </c>
      <c r="K281" s="204" t="s">
        <v>165</v>
      </c>
      <c r="L281" s="42"/>
      <c r="M281" s="209" t="s">
        <v>19</v>
      </c>
      <c r="N281" s="210" t="s">
        <v>43</v>
      </c>
      <c r="O281" s="82"/>
      <c r="P281" s="211">
        <f>O281*H281</f>
        <v>0</v>
      </c>
      <c r="Q281" s="211">
        <v>0.0044999999999999997</v>
      </c>
      <c r="R281" s="211">
        <f>Q281*H281</f>
        <v>0.23607449999999997</v>
      </c>
      <c r="S281" s="211">
        <v>0</v>
      </c>
      <c r="T281" s="21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13" t="s">
        <v>259</v>
      </c>
      <c r="AT281" s="213" t="s">
        <v>161</v>
      </c>
      <c r="AU281" s="213" t="s">
        <v>82</v>
      </c>
      <c r="AY281" s="15" t="s">
        <v>158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5" t="s">
        <v>80</v>
      </c>
      <c r="BK281" s="214">
        <f>ROUND(I281*H281,2)</f>
        <v>0</v>
      </c>
      <c r="BL281" s="15" t="s">
        <v>259</v>
      </c>
      <c r="BM281" s="213" t="s">
        <v>743</v>
      </c>
    </row>
    <row r="282" s="2" customFormat="1">
      <c r="A282" s="36"/>
      <c r="B282" s="37"/>
      <c r="C282" s="38"/>
      <c r="D282" s="215" t="s">
        <v>168</v>
      </c>
      <c r="E282" s="38"/>
      <c r="F282" s="216" t="s">
        <v>744</v>
      </c>
      <c r="G282" s="38"/>
      <c r="H282" s="38"/>
      <c r="I282" s="217"/>
      <c r="J282" s="38"/>
      <c r="K282" s="38"/>
      <c r="L282" s="42"/>
      <c r="M282" s="218"/>
      <c r="N282" s="219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168</v>
      </c>
      <c r="AU282" s="15" t="s">
        <v>82</v>
      </c>
    </row>
    <row r="283" s="2" customFormat="1">
      <c r="A283" s="36"/>
      <c r="B283" s="37"/>
      <c r="C283" s="38"/>
      <c r="D283" s="220" t="s">
        <v>170</v>
      </c>
      <c r="E283" s="38"/>
      <c r="F283" s="221" t="s">
        <v>745</v>
      </c>
      <c r="G283" s="38"/>
      <c r="H283" s="38"/>
      <c r="I283" s="217"/>
      <c r="J283" s="38"/>
      <c r="K283" s="38"/>
      <c r="L283" s="42"/>
      <c r="M283" s="218"/>
      <c r="N283" s="219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170</v>
      </c>
      <c r="AU283" s="15" t="s">
        <v>82</v>
      </c>
    </row>
    <row r="284" s="2" customFormat="1" ht="21.75" customHeight="1">
      <c r="A284" s="36"/>
      <c r="B284" s="37"/>
      <c r="C284" s="202" t="s">
        <v>746</v>
      </c>
      <c r="D284" s="202" t="s">
        <v>161</v>
      </c>
      <c r="E284" s="203" t="s">
        <v>747</v>
      </c>
      <c r="F284" s="204" t="s">
        <v>748</v>
      </c>
      <c r="G284" s="205" t="s">
        <v>164</v>
      </c>
      <c r="H284" s="206">
        <v>52.460999999999999</v>
      </c>
      <c r="I284" s="207"/>
      <c r="J284" s="208">
        <f>ROUND(I284*H284,2)</f>
        <v>0</v>
      </c>
      <c r="K284" s="204" t="s">
        <v>165</v>
      </c>
      <c r="L284" s="42"/>
      <c r="M284" s="209" t="s">
        <v>19</v>
      </c>
      <c r="N284" s="210" t="s">
        <v>43</v>
      </c>
      <c r="O284" s="82"/>
      <c r="P284" s="211">
        <f>O284*H284</f>
        <v>0</v>
      </c>
      <c r="Q284" s="211">
        <v>0.0053</v>
      </c>
      <c r="R284" s="211">
        <f>Q284*H284</f>
        <v>0.27804329999999999</v>
      </c>
      <c r="S284" s="211">
        <v>0</v>
      </c>
      <c r="T284" s="212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13" t="s">
        <v>259</v>
      </c>
      <c r="AT284" s="213" t="s">
        <v>161</v>
      </c>
      <c r="AU284" s="213" t="s">
        <v>82</v>
      </c>
      <c r="AY284" s="15" t="s">
        <v>158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5" t="s">
        <v>80</v>
      </c>
      <c r="BK284" s="214">
        <f>ROUND(I284*H284,2)</f>
        <v>0</v>
      </c>
      <c r="BL284" s="15" t="s">
        <v>259</v>
      </c>
      <c r="BM284" s="213" t="s">
        <v>749</v>
      </c>
    </row>
    <row r="285" s="2" customFormat="1">
      <c r="A285" s="36"/>
      <c r="B285" s="37"/>
      <c r="C285" s="38"/>
      <c r="D285" s="215" t="s">
        <v>168</v>
      </c>
      <c r="E285" s="38"/>
      <c r="F285" s="216" t="s">
        <v>750</v>
      </c>
      <c r="G285" s="38"/>
      <c r="H285" s="38"/>
      <c r="I285" s="217"/>
      <c r="J285" s="38"/>
      <c r="K285" s="38"/>
      <c r="L285" s="42"/>
      <c r="M285" s="218"/>
      <c r="N285" s="219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168</v>
      </c>
      <c r="AU285" s="15" t="s">
        <v>82</v>
      </c>
    </row>
    <row r="286" s="2" customFormat="1">
      <c r="A286" s="36"/>
      <c r="B286" s="37"/>
      <c r="C286" s="38"/>
      <c r="D286" s="220" t="s">
        <v>170</v>
      </c>
      <c r="E286" s="38"/>
      <c r="F286" s="221" t="s">
        <v>751</v>
      </c>
      <c r="G286" s="38"/>
      <c r="H286" s="38"/>
      <c r="I286" s="217"/>
      <c r="J286" s="38"/>
      <c r="K286" s="38"/>
      <c r="L286" s="42"/>
      <c r="M286" s="218"/>
      <c r="N286" s="219"/>
      <c r="O286" s="82"/>
      <c r="P286" s="82"/>
      <c r="Q286" s="82"/>
      <c r="R286" s="82"/>
      <c r="S286" s="82"/>
      <c r="T286" s="83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170</v>
      </c>
      <c r="AU286" s="15" t="s">
        <v>82</v>
      </c>
    </row>
    <row r="287" s="2" customFormat="1" ht="16.5" customHeight="1">
      <c r="A287" s="36"/>
      <c r="B287" s="37"/>
      <c r="C287" s="226" t="s">
        <v>447</v>
      </c>
      <c r="D287" s="226" t="s">
        <v>461</v>
      </c>
      <c r="E287" s="227" t="s">
        <v>752</v>
      </c>
      <c r="F287" s="228" t="s">
        <v>753</v>
      </c>
      <c r="G287" s="229" t="s">
        <v>164</v>
      </c>
      <c r="H287" s="230">
        <v>57.707000000000001</v>
      </c>
      <c r="I287" s="231"/>
      <c r="J287" s="232">
        <f>ROUND(I287*H287,2)</f>
        <v>0</v>
      </c>
      <c r="K287" s="228" t="s">
        <v>165</v>
      </c>
      <c r="L287" s="233"/>
      <c r="M287" s="234" t="s">
        <v>19</v>
      </c>
      <c r="N287" s="235" t="s">
        <v>43</v>
      </c>
      <c r="O287" s="82"/>
      <c r="P287" s="211">
        <f>O287*H287</f>
        <v>0</v>
      </c>
      <c r="Q287" s="211">
        <v>0.0126</v>
      </c>
      <c r="R287" s="211">
        <f>Q287*H287</f>
        <v>0.72710819999999998</v>
      </c>
      <c r="S287" s="211">
        <v>0</v>
      </c>
      <c r="T287" s="21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13" t="s">
        <v>570</v>
      </c>
      <c r="AT287" s="213" t="s">
        <v>461</v>
      </c>
      <c r="AU287" s="213" t="s">
        <v>82</v>
      </c>
      <c r="AY287" s="15" t="s">
        <v>158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5" t="s">
        <v>80</v>
      </c>
      <c r="BK287" s="214">
        <f>ROUND(I287*H287,2)</f>
        <v>0</v>
      </c>
      <c r="BL287" s="15" t="s">
        <v>259</v>
      </c>
      <c r="BM287" s="213" t="s">
        <v>754</v>
      </c>
    </row>
    <row r="288" s="2" customFormat="1">
      <c r="A288" s="36"/>
      <c r="B288" s="37"/>
      <c r="C288" s="38"/>
      <c r="D288" s="215" t="s">
        <v>168</v>
      </c>
      <c r="E288" s="38"/>
      <c r="F288" s="216" t="s">
        <v>753</v>
      </c>
      <c r="G288" s="38"/>
      <c r="H288" s="38"/>
      <c r="I288" s="217"/>
      <c r="J288" s="38"/>
      <c r="K288" s="38"/>
      <c r="L288" s="42"/>
      <c r="M288" s="218"/>
      <c r="N288" s="219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168</v>
      </c>
      <c r="AU288" s="15" t="s">
        <v>82</v>
      </c>
    </row>
    <row r="289" s="2" customFormat="1">
      <c r="A289" s="36"/>
      <c r="B289" s="37"/>
      <c r="C289" s="38"/>
      <c r="D289" s="220" t="s">
        <v>170</v>
      </c>
      <c r="E289" s="38"/>
      <c r="F289" s="221" t="s">
        <v>755</v>
      </c>
      <c r="G289" s="38"/>
      <c r="H289" s="38"/>
      <c r="I289" s="217"/>
      <c r="J289" s="38"/>
      <c r="K289" s="38"/>
      <c r="L289" s="42"/>
      <c r="M289" s="218"/>
      <c r="N289" s="219"/>
      <c r="O289" s="82"/>
      <c r="P289" s="82"/>
      <c r="Q289" s="82"/>
      <c r="R289" s="82"/>
      <c r="S289" s="82"/>
      <c r="T289" s="83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170</v>
      </c>
      <c r="AU289" s="15" t="s">
        <v>82</v>
      </c>
    </row>
    <row r="290" s="2" customFormat="1" ht="16.5" customHeight="1">
      <c r="A290" s="36"/>
      <c r="B290" s="37"/>
      <c r="C290" s="202" t="s">
        <v>454</v>
      </c>
      <c r="D290" s="202" t="s">
        <v>161</v>
      </c>
      <c r="E290" s="203" t="s">
        <v>756</v>
      </c>
      <c r="F290" s="204" t="s">
        <v>757</v>
      </c>
      <c r="G290" s="205" t="s">
        <v>164</v>
      </c>
      <c r="H290" s="206">
        <v>52.460999999999999</v>
      </c>
      <c r="I290" s="207"/>
      <c r="J290" s="208">
        <f>ROUND(I290*H290,2)</f>
        <v>0</v>
      </c>
      <c r="K290" s="204" t="s">
        <v>165</v>
      </c>
      <c r="L290" s="42"/>
      <c r="M290" s="209" t="s">
        <v>19</v>
      </c>
      <c r="N290" s="210" t="s">
        <v>43</v>
      </c>
      <c r="O290" s="82"/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13" t="s">
        <v>259</v>
      </c>
      <c r="AT290" s="213" t="s">
        <v>161</v>
      </c>
      <c r="AU290" s="213" t="s">
        <v>82</v>
      </c>
      <c r="AY290" s="15" t="s">
        <v>158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5" t="s">
        <v>80</v>
      </c>
      <c r="BK290" s="214">
        <f>ROUND(I290*H290,2)</f>
        <v>0</v>
      </c>
      <c r="BL290" s="15" t="s">
        <v>259</v>
      </c>
      <c r="BM290" s="213" t="s">
        <v>758</v>
      </c>
    </row>
    <row r="291" s="2" customFormat="1">
      <c r="A291" s="36"/>
      <c r="B291" s="37"/>
      <c r="C291" s="38"/>
      <c r="D291" s="215" t="s">
        <v>168</v>
      </c>
      <c r="E291" s="38"/>
      <c r="F291" s="216" t="s">
        <v>759</v>
      </c>
      <c r="G291" s="38"/>
      <c r="H291" s="38"/>
      <c r="I291" s="217"/>
      <c r="J291" s="38"/>
      <c r="K291" s="38"/>
      <c r="L291" s="42"/>
      <c r="M291" s="218"/>
      <c r="N291" s="219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168</v>
      </c>
      <c r="AU291" s="15" t="s">
        <v>82</v>
      </c>
    </row>
    <row r="292" s="2" customFormat="1">
      <c r="A292" s="36"/>
      <c r="B292" s="37"/>
      <c r="C292" s="38"/>
      <c r="D292" s="220" t="s">
        <v>170</v>
      </c>
      <c r="E292" s="38"/>
      <c r="F292" s="221" t="s">
        <v>760</v>
      </c>
      <c r="G292" s="38"/>
      <c r="H292" s="38"/>
      <c r="I292" s="217"/>
      <c r="J292" s="38"/>
      <c r="K292" s="38"/>
      <c r="L292" s="42"/>
      <c r="M292" s="218"/>
      <c r="N292" s="219"/>
      <c r="O292" s="82"/>
      <c r="P292" s="82"/>
      <c r="Q292" s="82"/>
      <c r="R292" s="82"/>
      <c r="S292" s="82"/>
      <c r="T292" s="83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170</v>
      </c>
      <c r="AU292" s="15" t="s">
        <v>82</v>
      </c>
    </row>
    <row r="293" s="2" customFormat="1" ht="16.5" customHeight="1">
      <c r="A293" s="36"/>
      <c r="B293" s="37"/>
      <c r="C293" s="202" t="s">
        <v>761</v>
      </c>
      <c r="D293" s="202" t="s">
        <v>161</v>
      </c>
      <c r="E293" s="203" t="s">
        <v>762</v>
      </c>
      <c r="F293" s="204" t="s">
        <v>763</v>
      </c>
      <c r="G293" s="205" t="s">
        <v>164</v>
      </c>
      <c r="H293" s="206">
        <v>1.3</v>
      </c>
      <c r="I293" s="207"/>
      <c r="J293" s="208">
        <f>ROUND(I293*H293,2)</f>
        <v>0</v>
      </c>
      <c r="K293" s="204" t="s">
        <v>165</v>
      </c>
      <c r="L293" s="42"/>
      <c r="M293" s="209" t="s">
        <v>19</v>
      </c>
      <c r="N293" s="210" t="s">
        <v>43</v>
      </c>
      <c r="O293" s="82"/>
      <c r="P293" s="211">
        <f>O293*H293</f>
        <v>0</v>
      </c>
      <c r="Q293" s="211">
        <v>0.00057898590000000005</v>
      </c>
      <c r="R293" s="211">
        <f>Q293*H293</f>
        <v>0.00075268167000000009</v>
      </c>
      <c r="S293" s="211">
        <v>0</v>
      </c>
      <c r="T293" s="212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13" t="s">
        <v>259</v>
      </c>
      <c r="AT293" s="213" t="s">
        <v>161</v>
      </c>
      <c r="AU293" s="213" t="s">
        <v>82</v>
      </c>
      <c r="AY293" s="15" t="s">
        <v>158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5" t="s">
        <v>80</v>
      </c>
      <c r="BK293" s="214">
        <f>ROUND(I293*H293,2)</f>
        <v>0</v>
      </c>
      <c r="BL293" s="15" t="s">
        <v>259</v>
      </c>
      <c r="BM293" s="213" t="s">
        <v>764</v>
      </c>
    </row>
    <row r="294" s="2" customFormat="1">
      <c r="A294" s="36"/>
      <c r="B294" s="37"/>
      <c r="C294" s="38"/>
      <c r="D294" s="215" t="s">
        <v>168</v>
      </c>
      <c r="E294" s="38"/>
      <c r="F294" s="216" t="s">
        <v>765</v>
      </c>
      <c r="G294" s="38"/>
      <c r="H294" s="38"/>
      <c r="I294" s="217"/>
      <c r="J294" s="38"/>
      <c r="K294" s="38"/>
      <c r="L294" s="42"/>
      <c r="M294" s="218"/>
      <c r="N294" s="219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168</v>
      </c>
      <c r="AU294" s="15" t="s">
        <v>82</v>
      </c>
    </row>
    <row r="295" s="2" customFormat="1">
      <c r="A295" s="36"/>
      <c r="B295" s="37"/>
      <c r="C295" s="38"/>
      <c r="D295" s="220" t="s">
        <v>170</v>
      </c>
      <c r="E295" s="38"/>
      <c r="F295" s="221" t="s">
        <v>766</v>
      </c>
      <c r="G295" s="38"/>
      <c r="H295" s="38"/>
      <c r="I295" s="217"/>
      <c r="J295" s="38"/>
      <c r="K295" s="38"/>
      <c r="L295" s="42"/>
      <c r="M295" s="218"/>
      <c r="N295" s="219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170</v>
      </c>
      <c r="AU295" s="15" t="s">
        <v>82</v>
      </c>
    </row>
    <row r="296" s="2" customFormat="1" ht="16.5" customHeight="1">
      <c r="A296" s="36"/>
      <c r="B296" s="37"/>
      <c r="C296" s="226" t="s">
        <v>767</v>
      </c>
      <c r="D296" s="226" t="s">
        <v>461</v>
      </c>
      <c r="E296" s="227" t="s">
        <v>768</v>
      </c>
      <c r="F296" s="228" t="s">
        <v>769</v>
      </c>
      <c r="G296" s="229" t="s">
        <v>164</v>
      </c>
      <c r="H296" s="230">
        <v>1.4299999999999999</v>
      </c>
      <c r="I296" s="231"/>
      <c r="J296" s="232">
        <f>ROUND(I296*H296,2)</f>
        <v>0</v>
      </c>
      <c r="K296" s="228" t="s">
        <v>165</v>
      </c>
      <c r="L296" s="233"/>
      <c r="M296" s="234" t="s">
        <v>19</v>
      </c>
      <c r="N296" s="235" t="s">
        <v>43</v>
      </c>
      <c r="O296" s="82"/>
      <c r="P296" s="211">
        <f>O296*H296</f>
        <v>0</v>
      </c>
      <c r="Q296" s="211">
        <v>0.01</v>
      </c>
      <c r="R296" s="211">
        <f>Q296*H296</f>
        <v>0.0143</v>
      </c>
      <c r="S296" s="211">
        <v>0</v>
      </c>
      <c r="T296" s="21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13" t="s">
        <v>570</v>
      </c>
      <c r="AT296" s="213" t="s">
        <v>461</v>
      </c>
      <c r="AU296" s="213" t="s">
        <v>82</v>
      </c>
      <c r="AY296" s="15" t="s">
        <v>158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5" t="s">
        <v>80</v>
      </c>
      <c r="BK296" s="214">
        <f>ROUND(I296*H296,2)</f>
        <v>0</v>
      </c>
      <c r="BL296" s="15" t="s">
        <v>259</v>
      </c>
      <c r="BM296" s="213" t="s">
        <v>770</v>
      </c>
    </row>
    <row r="297" s="2" customFormat="1">
      <c r="A297" s="36"/>
      <c r="B297" s="37"/>
      <c r="C297" s="38"/>
      <c r="D297" s="215" t="s">
        <v>168</v>
      </c>
      <c r="E297" s="38"/>
      <c r="F297" s="216" t="s">
        <v>769</v>
      </c>
      <c r="G297" s="38"/>
      <c r="H297" s="38"/>
      <c r="I297" s="217"/>
      <c r="J297" s="38"/>
      <c r="K297" s="38"/>
      <c r="L297" s="42"/>
      <c r="M297" s="218"/>
      <c r="N297" s="219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168</v>
      </c>
      <c r="AU297" s="15" t="s">
        <v>82</v>
      </c>
    </row>
    <row r="298" s="2" customFormat="1">
      <c r="A298" s="36"/>
      <c r="B298" s="37"/>
      <c r="C298" s="38"/>
      <c r="D298" s="220" t="s">
        <v>170</v>
      </c>
      <c r="E298" s="38"/>
      <c r="F298" s="221" t="s">
        <v>771</v>
      </c>
      <c r="G298" s="38"/>
      <c r="H298" s="38"/>
      <c r="I298" s="217"/>
      <c r="J298" s="38"/>
      <c r="K298" s="38"/>
      <c r="L298" s="42"/>
      <c r="M298" s="218"/>
      <c r="N298" s="219"/>
      <c r="O298" s="82"/>
      <c r="P298" s="82"/>
      <c r="Q298" s="82"/>
      <c r="R298" s="82"/>
      <c r="S298" s="82"/>
      <c r="T298" s="83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170</v>
      </c>
      <c r="AU298" s="15" t="s">
        <v>82</v>
      </c>
    </row>
    <row r="299" s="2" customFormat="1" ht="16.5" customHeight="1">
      <c r="A299" s="36"/>
      <c r="B299" s="37"/>
      <c r="C299" s="202" t="s">
        <v>772</v>
      </c>
      <c r="D299" s="202" t="s">
        <v>161</v>
      </c>
      <c r="E299" s="203" t="s">
        <v>773</v>
      </c>
      <c r="F299" s="204" t="s">
        <v>774</v>
      </c>
      <c r="G299" s="205" t="s">
        <v>220</v>
      </c>
      <c r="H299" s="206">
        <v>1.272</v>
      </c>
      <c r="I299" s="207"/>
      <c r="J299" s="208">
        <f>ROUND(I299*H299,2)</f>
        <v>0</v>
      </c>
      <c r="K299" s="204" t="s">
        <v>165</v>
      </c>
      <c r="L299" s="42"/>
      <c r="M299" s="209" t="s">
        <v>19</v>
      </c>
      <c r="N299" s="210" t="s">
        <v>43</v>
      </c>
      <c r="O299" s="82"/>
      <c r="P299" s="211">
        <f>O299*H299</f>
        <v>0</v>
      </c>
      <c r="Q299" s="211">
        <v>0</v>
      </c>
      <c r="R299" s="211">
        <f>Q299*H299</f>
        <v>0</v>
      </c>
      <c r="S299" s="211">
        <v>0</v>
      </c>
      <c r="T299" s="212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13" t="s">
        <v>259</v>
      </c>
      <c r="AT299" s="213" t="s">
        <v>161</v>
      </c>
      <c r="AU299" s="213" t="s">
        <v>82</v>
      </c>
      <c r="AY299" s="15" t="s">
        <v>158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5" t="s">
        <v>80</v>
      </c>
      <c r="BK299" s="214">
        <f>ROUND(I299*H299,2)</f>
        <v>0</v>
      </c>
      <c r="BL299" s="15" t="s">
        <v>259</v>
      </c>
      <c r="BM299" s="213" t="s">
        <v>775</v>
      </c>
    </row>
    <row r="300" s="2" customFormat="1">
      <c r="A300" s="36"/>
      <c r="B300" s="37"/>
      <c r="C300" s="38"/>
      <c r="D300" s="215" t="s">
        <v>168</v>
      </c>
      <c r="E300" s="38"/>
      <c r="F300" s="216" t="s">
        <v>776</v>
      </c>
      <c r="G300" s="38"/>
      <c r="H300" s="38"/>
      <c r="I300" s="217"/>
      <c r="J300" s="38"/>
      <c r="K300" s="38"/>
      <c r="L300" s="42"/>
      <c r="M300" s="218"/>
      <c r="N300" s="219"/>
      <c r="O300" s="82"/>
      <c r="P300" s="82"/>
      <c r="Q300" s="82"/>
      <c r="R300" s="82"/>
      <c r="S300" s="82"/>
      <c r="T300" s="83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168</v>
      </c>
      <c r="AU300" s="15" t="s">
        <v>82</v>
      </c>
    </row>
    <row r="301" s="2" customFormat="1">
      <c r="A301" s="36"/>
      <c r="B301" s="37"/>
      <c r="C301" s="38"/>
      <c r="D301" s="220" t="s">
        <v>170</v>
      </c>
      <c r="E301" s="38"/>
      <c r="F301" s="221" t="s">
        <v>777</v>
      </c>
      <c r="G301" s="38"/>
      <c r="H301" s="38"/>
      <c r="I301" s="217"/>
      <c r="J301" s="38"/>
      <c r="K301" s="38"/>
      <c r="L301" s="42"/>
      <c r="M301" s="218"/>
      <c r="N301" s="219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170</v>
      </c>
      <c r="AU301" s="15" t="s">
        <v>82</v>
      </c>
    </row>
    <row r="302" s="2" customFormat="1" ht="16.5" customHeight="1">
      <c r="A302" s="36"/>
      <c r="B302" s="37"/>
      <c r="C302" s="202" t="s">
        <v>778</v>
      </c>
      <c r="D302" s="202" t="s">
        <v>161</v>
      </c>
      <c r="E302" s="203" t="s">
        <v>779</v>
      </c>
      <c r="F302" s="204" t="s">
        <v>780</v>
      </c>
      <c r="G302" s="205" t="s">
        <v>220</v>
      </c>
      <c r="H302" s="206">
        <v>1.272</v>
      </c>
      <c r="I302" s="207"/>
      <c r="J302" s="208">
        <f>ROUND(I302*H302,2)</f>
        <v>0</v>
      </c>
      <c r="K302" s="204" t="s">
        <v>165</v>
      </c>
      <c r="L302" s="42"/>
      <c r="M302" s="209" t="s">
        <v>19</v>
      </c>
      <c r="N302" s="210" t="s">
        <v>43</v>
      </c>
      <c r="O302" s="82"/>
      <c r="P302" s="211">
        <f>O302*H302</f>
        <v>0</v>
      </c>
      <c r="Q302" s="211">
        <v>0</v>
      </c>
      <c r="R302" s="211">
        <f>Q302*H302</f>
        <v>0</v>
      </c>
      <c r="S302" s="211">
        <v>0</v>
      </c>
      <c r="T302" s="212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13" t="s">
        <v>259</v>
      </c>
      <c r="AT302" s="213" t="s">
        <v>161</v>
      </c>
      <c r="AU302" s="213" t="s">
        <v>82</v>
      </c>
      <c r="AY302" s="15" t="s">
        <v>158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5" t="s">
        <v>80</v>
      </c>
      <c r="BK302" s="214">
        <f>ROUND(I302*H302,2)</f>
        <v>0</v>
      </c>
      <c r="BL302" s="15" t="s">
        <v>259</v>
      </c>
      <c r="BM302" s="213" t="s">
        <v>781</v>
      </c>
    </row>
    <row r="303" s="2" customFormat="1">
      <c r="A303" s="36"/>
      <c r="B303" s="37"/>
      <c r="C303" s="38"/>
      <c r="D303" s="215" t="s">
        <v>168</v>
      </c>
      <c r="E303" s="38"/>
      <c r="F303" s="216" t="s">
        <v>782</v>
      </c>
      <c r="G303" s="38"/>
      <c r="H303" s="38"/>
      <c r="I303" s="217"/>
      <c r="J303" s="38"/>
      <c r="K303" s="38"/>
      <c r="L303" s="42"/>
      <c r="M303" s="218"/>
      <c r="N303" s="219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168</v>
      </c>
      <c r="AU303" s="15" t="s">
        <v>82</v>
      </c>
    </row>
    <row r="304" s="2" customFormat="1">
      <c r="A304" s="36"/>
      <c r="B304" s="37"/>
      <c r="C304" s="38"/>
      <c r="D304" s="220" t="s">
        <v>170</v>
      </c>
      <c r="E304" s="38"/>
      <c r="F304" s="221" t="s">
        <v>783</v>
      </c>
      <c r="G304" s="38"/>
      <c r="H304" s="38"/>
      <c r="I304" s="217"/>
      <c r="J304" s="38"/>
      <c r="K304" s="38"/>
      <c r="L304" s="42"/>
      <c r="M304" s="218"/>
      <c r="N304" s="219"/>
      <c r="O304" s="82"/>
      <c r="P304" s="82"/>
      <c r="Q304" s="82"/>
      <c r="R304" s="82"/>
      <c r="S304" s="82"/>
      <c r="T304" s="83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170</v>
      </c>
      <c r="AU304" s="15" t="s">
        <v>82</v>
      </c>
    </row>
    <row r="305" s="12" customFormat="1" ht="22.8" customHeight="1">
      <c r="A305" s="12"/>
      <c r="B305" s="186"/>
      <c r="C305" s="187"/>
      <c r="D305" s="188" t="s">
        <v>71</v>
      </c>
      <c r="E305" s="200" t="s">
        <v>784</v>
      </c>
      <c r="F305" s="200" t="s">
        <v>785</v>
      </c>
      <c r="G305" s="187"/>
      <c r="H305" s="187"/>
      <c r="I305" s="190"/>
      <c r="J305" s="201">
        <f>BK305</f>
        <v>0</v>
      </c>
      <c r="K305" s="187"/>
      <c r="L305" s="192"/>
      <c r="M305" s="193"/>
      <c r="N305" s="194"/>
      <c r="O305" s="194"/>
      <c r="P305" s="195">
        <f>SUM(P306:P329)</f>
        <v>0</v>
      </c>
      <c r="Q305" s="194"/>
      <c r="R305" s="195">
        <f>SUM(R306:R329)</f>
        <v>0.18590250009999998</v>
      </c>
      <c r="S305" s="194"/>
      <c r="T305" s="196">
        <f>SUM(T306:T329)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7" t="s">
        <v>82</v>
      </c>
      <c r="AT305" s="198" t="s">
        <v>71</v>
      </c>
      <c r="AU305" s="198" t="s">
        <v>80</v>
      </c>
      <c r="AY305" s="197" t="s">
        <v>158</v>
      </c>
      <c r="BK305" s="199">
        <f>SUM(BK306:BK329)</f>
        <v>0</v>
      </c>
    </row>
    <row r="306" s="2" customFormat="1" ht="16.5" customHeight="1">
      <c r="A306" s="36"/>
      <c r="B306" s="37"/>
      <c r="C306" s="202" t="s">
        <v>786</v>
      </c>
      <c r="D306" s="202" t="s">
        <v>161</v>
      </c>
      <c r="E306" s="203" t="s">
        <v>787</v>
      </c>
      <c r="F306" s="204" t="s">
        <v>788</v>
      </c>
      <c r="G306" s="205" t="s">
        <v>164</v>
      </c>
      <c r="H306" s="206">
        <v>109.69</v>
      </c>
      <c r="I306" s="207"/>
      <c r="J306" s="208">
        <f>ROUND(I306*H306,2)</f>
        <v>0</v>
      </c>
      <c r="K306" s="204" t="s">
        <v>165</v>
      </c>
      <c r="L306" s="42"/>
      <c r="M306" s="209" t="s">
        <v>19</v>
      </c>
      <c r="N306" s="210" t="s">
        <v>43</v>
      </c>
      <c r="O306" s="82"/>
      <c r="P306" s="211">
        <f>O306*H306</f>
        <v>0</v>
      </c>
      <c r="Q306" s="211">
        <v>0</v>
      </c>
      <c r="R306" s="211">
        <f>Q306*H306</f>
        <v>0</v>
      </c>
      <c r="S306" s="211">
        <v>0</v>
      </c>
      <c r="T306" s="212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13" t="s">
        <v>259</v>
      </c>
      <c r="AT306" s="213" t="s">
        <v>161</v>
      </c>
      <c r="AU306" s="213" t="s">
        <v>82</v>
      </c>
      <c r="AY306" s="15" t="s">
        <v>158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5" t="s">
        <v>80</v>
      </c>
      <c r="BK306" s="214">
        <f>ROUND(I306*H306,2)</f>
        <v>0</v>
      </c>
      <c r="BL306" s="15" t="s">
        <v>259</v>
      </c>
      <c r="BM306" s="213" t="s">
        <v>789</v>
      </c>
    </row>
    <row r="307" s="2" customFormat="1">
      <c r="A307" s="36"/>
      <c r="B307" s="37"/>
      <c r="C307" s="38"/>
      <c r="D307" s="215" t="s">
        <v>168</v>
      </c>
      <c r="E307" s="38"/>
      <c r="F307" s="216" t="s">
        <v>790</v>
      </c>
      <c r="G307" s="38"/>
      <c r="H307" s="38"/>
      <c r="I307" s="217"/>
      <c r="J307" s="38"/>
      <c r="K307" s="38"/>
      <c r="L307" s="42"/>
      <c r="M307" s="218"/>
      <c r="N307" s="219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168</v>
      </c>
      <c r="AU307" s="15" t="s">
        <v>82</v>
      </c>
    </row>
    <row r="308" s="2" customFormat="1">
      <c r="A308" s="36"/>
      <c r="B308" s="37"/>
      <c r="C308" s="38"/>
      <c r="D308" s="220" t="s">
        <v>170</v>
      </c>
      <c r="E308" s="38"/>
      <c r="F308" s="221" t="s">
        <v>791</v>
      </c>
      <c r="G308" s="38"/>
      <c r="H308" s="38"/>
      <c r="I308" s="217"/>
      <c r="J308" s="38"/>
      <c r="K308" s="38"/>
      <c r="L308" s="42"/>
      <c r="M308" s="218"/>
      <c r="N308" s="219"/>
      <c r="O308" s="82"/>
      <c r="P308" s="82"/>
      <c r="Q308" s="82"/>
      <c r="R308" s="82"/>
      <c r="S308" s="82"/>
      <c r="T308" s="83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170</v>
      </c>
      <c r="AU308" s="15" t="s">
        <v>82</v>
      </c>
    </row>
    <row r="309" s="2" customFormat="1" ht="16.5" customHeight="1">
      <c r="A309" s="36"/>
      <c r="B309" s="37"/>
      <c r="C309" s="226" t="s">
        <v>792</v>
      </c>
      <c r="D309" s="226" t="s">
        <v>461</v>
      </c>
      <c r="E309" s="227" t="s">
        <v>793</v>
      </c>
      <c r="F309" s="228" t="s">
        <v>794</v>
      </c>
      <c r="G309" s="229" t="s">
        <v>164</v>
      </c>
      <c r="H309" s="230">
        <v>120.65900000000001</v>
      </c>
      <c r="I309" s="231"/>
      <c r="J309" s="232">
        <f>ROUND(I309*H309,2)</f>
        <v>0</v>
      </c>
      <c r="K309" s="228" t="s">
        <v>165</v>
      </c>
      <c r="L309" s="233"/>
      <c r="M309" s="234" t="s">
        <v>19</v>
      </c>
      <c r="N309" s="235" t="s">
        <v>43</v>
      </c>
      <c r="O309" s="82"/>
      <c r="P309" s="211">
        <f>O309*H309</f>
        <v>0</v>
      </c>
      <c r="Q309" s="211">
        <v>0</v>
      </c>
      <c r="R309" s="211">
        <f>Q309*H309</f>
        <v>0</v>
      </c>
      <c r="S309" s="211">
        <v>0</v>
      </c>
      <c r="T309" s="212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13" t="s">
        <v>570</v>
      </c>
      <c r="AT309" s="213" t="s">
        <v>461</v>
      </c>
      <c r="AU309" s="213" t="s">
        <v>82</v>
      </c>
      <c r="AY309" s="15" t="s">
        <v>158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5" t="s">
        <v>80</v>
      </c>
      <c r="BK309" s="214">
        <f>ROUND(I309*H309,2)</f>
        <v>0</v>
      </c>
      <c r="BL309" s="15" t="s">
        <v>259</v>
      </c>
      <c r="BM309" s="213" t="s">
        <v>795</v>
      </c>
    </row>
    <row r="310" s="2" customFormat="1">
      <c r="A310" s="36"/>
      <c r="B310" s="37"/>
      <c r="C310" s="38"/>
      <c r="D310" s="215" t="s">
        <v>168</v>
      </c>
      <c r="E310" s="38"/>
      <c r="F310" s="216" t="s">
        <v>794</v>
      </c>
      <c r="G310" s="38"/>
      <c r="H310" s="38"/>
      <c r="I310" s="217"/>
      <c r="J310" s="38"/>
      <c r="K310" s="38"/>
      <c r="L310" s="42"/>
      <c r="M310" s="218"/>
      <c r="N310" s="219"/>
      <c r="O310" s="82"/>
      <c r="P310" s="82"/>
      <c r="Q310" s="82"/>
      <c r="R310" s="82"/>
      <c r="S310" s="82"/>
      <c r="T310" s="83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168</v>
      </c>
      <c r="AU310" s="15" t="s">
        <v>82</v>
      </c>
    </row>
    <row r="311" s="2" customFormat="1">
      <c r="A311" s="36"/>
      <c r="B311" s="37"/>
      <c r="C311" s="38"/>
      <c r="D311" s="220" t="s">
        <v>170</v>
      </c>
      <c r="E311" s="38"/>
      <c r="F311" s="221" t="s">
        <v>796</v>
      </c>
      <c r="G311" s="38"/>
      <c r="H311" s="38"/>
      <c r="I311" s="217"/>
      <c r="J311" s="38"/>
      <c r="K311" s="38"/>
      <c r="L311" s="42"/>
      <c r="M311" s="218"/>
      <c r="N311" s="219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170</v>
      </c>
      <c r="AU311" s="15" t="s">
        <v>82</v>
      </c>
    </row>
    <row r="312" s="2" customFormat="1" ht="16.5" customHeight="1">
      <c r="A312" s="36"/>
      <c r="B312" s="37"/>
      <c r="C312" s="202" t="s">
        <v>797</v>
      </c>
      <c r="D312" s="202" t="s">
        <v>161</v>
      </c>
      <c r="E312" s="203" t="s">
        <v>798</v>
      </c>
      <c r="F312" s="204" t="s">
        <v>799</v>
      </c>
      <c r="G312" s="205" t="s">
        <v>164</v>
      </c>
      <c r="H312" s="206">
        <v>21.276</v>
      </c>
      <c r="I312" s="207"/>
      <c r="J312" s="208">
        <f>ROUND(I312*H312,2)</f>
        <v>0</v>
      </c>
      <c r="K312" s="204" t="s">
        <v>165</v>
      </c>
      <c r="L312" s="42"/>
      <c r="M312" s="209" t="s">
        <v>19</v>
      </c>
      <c r="N312" s="210" t="s">
        <v>43</v>
      </c>
      <c r="O312" s="82"/>
      <c r="P312" s="211">
        <f>O312*H312</f>
        <v>0</v>
      </c>
      <c r="Q312" s="211">
        <v>0</v>
      </c>
      <c r="R312" s="211">
        <f>Q312*H312</f>
        <v>0</v>
      </c>
      <c r="S312" s="211">
        <v>0</v>
      </c>
      <c r="T312" s="212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13" t="s">
        <v>259</v>
      </c>
      <c r="AT312" s="213" t="s">
        <v>161</v>
      </c>
      <c r="AU312" s="213" t="s">
        <v>82</v>
      </c>
      <c r="AY312" s="15" t="s">
        <v>158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5" t="s">
        <v>80</v>
      </c>
      <c r="BK312" s="214">
        <f>ROUND(I312*H312,2)</f>
        <v>0</v>
      </c>
      <c r="BL312" s="15" t="s">
        <v>259</v>
      </c>
      <c r="BM312" s="213" t="s">
        <v>800</v>
      </c>
    </row>
    <row r="313" s="2" customFormat="1">
      <c r="A313" s="36"/>
      <c r="B313" s="37"/>
      <c r="C313" s="38"/>
      <c r="D313" s="215" t="s">
        <v>168</v>
      </c>
      <c r="E313" s="38"/>
      <c r="F313" s="216" t="s">
        <v>801</v>
      </c>
      <c r="G313" s="38"/>
      <c r="H313" s="38"/>
      <c r="I313" s="217"/>
      <c r="J313" s="38"/>
      <c r="K313" s="38"/>
      <c r="L313" s="42"/>
      <c r="M313" s="218"/>
      <c r="N313" s="219"/>
      <c r="O313" s="82"/>
      <c r="P313" s="82"/>
      <c r="Q313" s="82"/>
      <c r="R313" s="82"/>
      <c r="S313" s="82"/>
      <c r="T313" s="83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168</v>
      </c>
      <c r="AU313" s="15" t="s">
        <v>82</v>
      </c>
    </row>
    <row r="314" s="2" customFormat="1">
      <c r="A314" s="36"/>
      <c r="B314" s="37"/>
      <c r="C314" s="38"/>
      <c r="D314" s="220" t="s">
        <v>170</v>
      </c>
      <c r="E314" s="38"/>
      <c r="F314" s="221" t="s">
        <v>802</v>
      </c>
      <c r="G314" s="38"/>
      <c r="H314" s="38"/>
      <c r="I314" s="217"/>
      <c r="J314" s="38"/>
      <c r="K314" s="38"/>
      <c r="L314" s="42"/>
      <c r="M314" s="218"/>
      <c r="N314" s="219"/>
      <c r="O314" s="82"/>
      <c r="P314" s="82"/>
      <c r="Q314" s="82"/>
      <c r="R314" s="82"/>
      <c r="S314" s="82"/>
      <c r="T314" s="83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170</v>
      </c>
      <c r="AU314" s="15" t="s">
        <v>82</v>
      </c>
    </row>
    <row r="315" s="2" customFormat="1" ht="16.5" customHeight="1">
      <c r="A315" s="36"/>
      <c r="B315" s="37"/>
      <c r="C315" s="226" t="s">
        <v>803</v>
      </c>
      <c r="D315" s="226" t="s">
        <v>461</v>
      </c>
      <c r="E315" s="227" t="s">
        <v>793</v>
      </c>
      <c r="F315" s="228" t="s">
        <v>794</v>
      </c>
      <c r="G315" s="229" t="s">
        <v>164</v>
      </c>
      <c r="H315" s="230">
        <v>23.404</v>
      </c>
      <c r="I315" s="231"/>
      <c r="J315" s="232">
        <f>ROUND(I315*H315,2)</f>
        <v>0</v>
      </c>
      <c r="K315" s="228" t="s">
        <v>165</v>
      </c>
      <c r="L315" s="233"/>
      <c r="M315" s="234" t="s">
        <v>19</v>
      </c>
      <c r="N315" s="235" t="s">
        <v>43</v>
      </c>
      <c r="O315" s="82"/>
      <c r="P315" s="211">
        <f>O315*H315</f>
        <v>0</v>
      </c>
      <c r="Q315" s="211">
        <v>0</v>
      </c>
      <c r="R315" s="211">
        <f>Q315*H315</f>
        <v>0</v>
      </c>
      <c r="S315" s="211">
        <v>0</v>
      </c>
      <c r="T315" s="212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13" t="s">
        <v>570</v>
      </c>
      <c r="AT315" s="213" t="s">
        <v>461</v>
      </c>
      <c r="AU315" s="213" t="s">
        <v>82</v>
      </c>
      <c r="AY315" s="15" t="s">
        <v>158</v>
      </c>
      <c r="BE315" s="214">
        <f>IF(N315="základní",J315,0)</f>
        <v>0</v>
      </c>
      <c r="BF315" s="214">
        <f>IF(N315="snížená",J315,0)</f>
        <v>0</v>
      </c>
      <c r="BG315" s="214">
        <f>IF(N315="zákl. přenesená",J315,0)</f>
        <v>0</v>
      </c>
      <c r="BH315" s="214">
        <f>IF(N315="sníž. přenesená",J315,0)</f>
        <v>0</v>
      </c>
      <c r="BI315" s="214">
        <f>IF(N315="nulová",J315,0)</f>
        <v>0</v>
      </c>
      <c r="BJ315" s="15" t="s">
        <v>80</v>
      </c>
      <c r="BK315" s="214">
        <f>ROUND(I315*H315,2)</f>
        <v>0</v>
      </c>
      <c r="BL315" s="15" t="s">
        <v>259</v>
      </c>
      <c r="BM315" s="213" t="s">
        <v>804</v>
      </c>
    </row>
    <row r="316" s="2" customFormat="1">
      <c r="A316" s="36"/>
      <c r="B316" s="37"/>
      <c r="C316" s="38"/>
      <c r="D316" s="215" t="s">
        <v>168</v>
      </c>
      <c r="E316" s="38"/>
      <c r="F316" s="216" t="s">
        <v>794</v>
      </c>
      <c r="G316" s="38"/>
      <c r="H316" s="38"/>
      <c r="I316" s="217"/>
      <c r="J316" s="38"/>
      <c r="K316" s="38"/>
      <c r="L316" s="42"/>
      <c r="M316" s="218"/>
      <c r="N316" s="219"/>
      <c r="O316" s="82"/>
      <c r="P316" s="82"/>
      <c r="Q316" s="82"/>
      <c r="R316" s="82"/>
      <c r="S316" s="82"/>
      <c r="T316" s="83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168</v>
      </c>
      <c r="AU316" s="15" t="s">
        <v>82</v>
      </c>
    </row>
    <row r="317" s="2" customFormat="1">
      <c r="A317" s="36"/>
      <c r="B317" s="37"/>
      <c r="C317" s="38"/>
      <c r="D317" s="220" t="s">
        <v>170</v>
      </c>
      <c r="E317" s="38"/>
      <c r="F317" s="221" t="s">
        <v>796</v>
      </c>
      <c r="G317" s="38"/>
      <c r="H317" s="38"/>
      <c r="I317" s="217"/>
      <c r="J317" s="38"/>
      <c r="K317" s="38"/>
      <c r="L317" s="42"/>
      <c r="M317" s="218"/>
      <c r="N317" s="219"/>
      <c r="O317" s="82"/>
      <c r="P317" s="82"/>
      <c r="Q317" s="82"/>
      <c r="R317" s="82"/>
      <c r="S317" s="82"/>
      <c r="T317" s="83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170</v>
      </c>
      <c r="AU317" s="15" t="s">
        <v>82</v>
      </c>
    </row>
    <row r="318" s="2" customFormat="1" ht="16.5" customHeight="1">
      <c r="A318" s="36"/>
      <c r="B318" s="37"/>
      <c r="C318" s="202" t="s">
        <v>805</v>
      </c>
      <c r="D318" s="202" t="s">
        <v>161</v>
      </c>
      <c r="E318" s="203" t="s">
        <v>806</v>
      </c>
      <c r="F318" s="204" t="s">
        <v>807</v>
      </c>
      <c r="G318" s="205" t="s">
        <v>164</v>
      </c>
      <c r="H318" s="206">
        <v>399.363</v>
      </c>
      <c r="I318" s="207"/>
      <c r="J318" s="208">
        <f>ROUND(I318*H318,2)</f>
        <v>0</v>
      </c>
      <c r="K318" s="204" t="s">
        <v>165</v>
      </c>
      <c r="L318" s="42"/>
      <c r="M318" s="209" t="s">
        <v>19</v>
      </c>
      <c r="N318" s="210" t="s">
        <v>43</v>
      </c>
      <c r="O318" s="82"/>
      <c r="P318" s="211">
        <f>O318*H318</f>
        <v>0</v>
      </c>
      <c r="Q318" s="211">
        <v>0.000205</v>
      </c>
      <c r="R318" s="211">
        <f>Q318*H318</f>
        <v>0.081869415000000001</v>
      </c>
      <c r="S318" s="211">
        <v>0</v>
      </c>
      <c r="T318" s="212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13" t="s">
        <v>259</v>
      </c>
      <c r="AT318" s="213" t="s">
        <v>161</v>
      </c>
      <c r="AU318" s="213" t="s">
        <v>82</v>
      </c>
      <c r="AY318" s="15" t="s">
        <v>158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5" t="s">
        <v>80</v>
      </c>
      <c r="BK318" s="214">
        <f>ROUND(I318*H318,2)</f>
        <v>0</v>
      </c>
      <c r="BL318" s="15" t="s">
        <v>259</v>
      </c>
      <c r="BM318" s="213" t="s">
        <v>808</v>
      </c>
    </row>
    <row r="319" s="2" customFormat="1">
      <c r="A319" s="36"/>
      <c r="B319" s="37"/>
      <c r="C319" s="38"/>
      <c r="D319" s="215" t="s">
        <v>168</v>
      </c>
      <c r="E319" s="38"/>
      <c r="F319" s="216" t="s">
        <v>809</v>
      </c>
      <c r="G319" s="38"/>
      <c r="H319" s="38"/>
      <c r="I319" s="217"/>
      <c r="J319" s="38"/>
      <c r="K319" s="38"/>
      <c r="L319" s="42"/>
      <c r="M319" s="218"/>
      <c r="N319" s="219"/>
      <c r="O319" s="82"/>
      <c r="P319" s="82"/>
      <c r="Q319" s="82"/>
      <c r="R319" s="82"/>
      <c r="S319" s="82"/>
      <c r="T319" s="83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168</v>
      </c>
      <c r="AU319" s="15" t="s">
        <v>82</v>
      </c>
    </row>
    <row r="320" s="2" customFormat="1">
      <c r="A320" s="36"/>
      <c r="B320" s="37"/>
      <c r="C320" s="38"/>
      <c r="D320" s="220" t="s">
        <v>170</v>
      </c>
      <c r="E320" s="38"/>
      <c r="F320" s="221" t="s">
        <v>810</v>
      </c>
      <c r="G320" s="38"/>
      <c r="H320" s="38"/>
      <c r="I320" s="217"/>
      <c r="J320" s="38"/>
      <c r="K320" s="38"/>
      <c r="L320" s="42"/>
      <c r="M320" s="218"/>
      <c r="N320" s="219"/>
      <c r="O320" s="82"/>
      <c r="P320" s="82"/>
      <c r="Q320" s="82"/>
      <c r="R320" s="82"/>
      <c r="S320" s="82"/>
      <c r="T320" s="83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5" t="s">
        <v>170</v>
      </c>
      <c r="AU320" s="15" t="s">
        <v>82</v>
      </c>
    </row>
    <row r="321" s="2" customFormat="1" ht="16.5" customHeight="1">
      <c r="A321" s="36"/>
      <c r="B321" s="37"/>
      <c r="C321" s="202" t="s">
        <v>811</v>
      </c>
      <c r="D321" s="202" t="s">
        <v>161</v>
      </c>
      <c r="E321" s="203" t="s">
        <v>812</v>
      </c>
      <c r="F321" s="204" t="s">
        <v>813</v>
      </c>
      <c r="G321" s="205" t="s">
        <v>164</v>
      </c>
      <c r="H321" s="206">
        <v>21.276</v>
      </c>
      <c r="I321" s="207"/>
      <c r="J321" s="208">
        <f>ROUND(I321*H321,2)</f>
        <v>0</v>
      </c>
      <c r="K321" s="204" t="s">
        <v>165</v>
      </c>
      <c r="L321" s="42"/>
      <c r="M321" s="209" t="s">
        <v>19</v>
      </c>
      <c r="N321" s="210" t="s">
        <v>43</v>
      </c>
      <c r="O321" s="82"/>
      <c r="P321" s="211">
        <f>O321*H321</f>
        <v>0</v>
      </c>
      <c r="Q321" s="211">
        <v>7.1500000000000002E-06</v>
      </c>
      <c r="R321" s="211">
        <f>Q321*H321</f>
        <v>0.00015212339999999999</v>
      </c>
      <c r="S321" s="211">
        <v>0</v>
      </c>
      <c r="T321" s="212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13" t="s">
        <v>259</v>
      </c>
      <c r="AT321" s="213" t="s">
        <v>161</v>
      </c>
      <c r="AU321" s="213" t="s">
        <v>82</v>
      </c>
      <c r="AY321" s="15" t="s">
        <v>158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5" t="s">
        <v>80</v>
      </c>
      <c r="BK321" s="214">
        <f>ROUND(I321*H321,2)</f>
        <v>0</v>
      </c>
      <c r="BL321" s="15" t="s">
        <v>259</v>
      </c>
      <c r="BM321" s="213" t="s">
        <v>814</v>
      </c>
    </row>
    <row r="322" s="2" customFormat="1">
      <c r="A322" s="36"/>
      <c r="B322" s="37"/>
      <c r="C322" s="38"/>
      <c r="D322" s="215" t="s">
        <v>168</v>
      </c>
      <c r="E322" s="38"/>
      <c r="F322" s="216" t="s">
        <v>815</v>
      </c>
      <c r="G322" s="38"/>
      <c r="H322" s="38"/>
      <c r="I322" s="217"/>
      <c r="J322" s="38"/>
      <c r="K322" s="38"/>
      <c r="L322" s="42"/>
      <c r="M322" s="218"/>
      <c r="N322" s="219"/>
      <c r="O322" s="82"/>
      <c r="P322" s="82"/>
      <c r="Q322" s="82"/>
      <c r="R322" s="82"/>
      <c r="S322" s="82"/>
      <c r="T322" s="83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168</v>
      </c>
      <c r="AU322" s="15" t="s">
        <v>82</v>
      </c>
    </row>
    <row r="323" s="2" customFormat="1">
      <c r="A323" s="36"/>
      <c r="B323" s="37"/>
      <c r="C323" s="38"/>
      <c r="D323" s="220" t="s">
        <v>170</v>
      </c>
      <c r="E323" s="38"/>
      <c r="F323" s="221" t="s">
        <v>816</v>
      </c>
      <c r="G323" s="38"/>
      <c r="H323" s="38"/>
      <c r="I323" s="217"/>
      <c r="J323" s="38"/>
      <c r="K323" s="38"/>
      <c r="L323" s="42"/>
      <c r="M323" s="218"/>
      <c r="N323" s="219"/>
      <c r="O323" s="82"/>
      <c r="P323" s="82"/>
      <c r="Q323" s="82"/>
      <c r="R323" s="82"/>
      <c r="S323" s="82"/>
      <c r="T323" s="83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170</v>
      </c>
      <c r="AU323" s="15" t="s">
        <v>82</v>
      </c>
    </row>
    <row r="324" s="2" customFormat="1" ht="16.5" customHeight="1">
      <c r="A324" s="36"/>
      <c r="B324" s="37"/>
      <c r="C324" s="202" t="s">
        <v>817</v>
      </c>
      <c r="D324" s="202" t="s">
        <v>161</v>
      </c>
      <c r="E324" s="203" t="s">
        <v>818</v>
      </c>
      <c r="F324" s="204" t="s">
        <v>819</v>
      </c>
      <c r="G324" s="205" t="s">
        <v>164</v>
      </c>
      <c r="H324" s="206">
        <v>109.69</v>
      </c>
      <c r="I324" s="207"/>
      <c r="J324" s="208">
        <f>ROUND(I324*H324,2)</f>
        <v>0</v>
      </c>
      <c r="K324" s="204" t="s">
        <v>165</v>
      </c>
      <c r="L324" s="42"/>
      <c r="M324" s="209" t="s">
        <v>19</v>
      </c>
      <c r="N324" s="210" t="s">
        <v>43</v>
      </c>
      <c r="O324" s="82"/>
      <c r="P324" s="211">
        <f>O324*H324</f>
        <v>0</v>
      </c>
      <c r="Q324" s="211">
        <v>6.2500000000000003E-06</v>
      </c>
      <c r="R324" s="211">
        <f>Q324*H324</f>
        <v>0.00068556249999999997</v>
      </c>
      <c r="S324" s="211">
        <v>0</v>
      </c>
      <c r="T324" s="212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13" t="s">
        <v>259</v>
      </c>
      <c r="AT324" s="213" t="s">
        <v>161</v>
      </c>
      <c r="AU324" s="213" t="s">
        <v>82</v>
      </c>
      <c r="AY324" s="15" t="s">
        <v>158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5" t="s">
        <v>80</v>
      </c>
      <c r="BK324" s="214">
        <f>ROUND(I324*H324,2)</f>
        <v>0</v>
      </c>
      <c r="BL324" s="15" t="s">
        <v>259</v>
      </c>
      <c r="BM324" s="213" t="s">
        <v>820</v>
      </c>
    </row>
    <row r="325" s="2" customFormat="1">
      <c r="A325" s="36"/>
      <c r="B325" s="37"/>
      <c r="C325" s="38"/>
      <c r="D325" s="215" t="s">
        <v>168</v>
      </c>
      <c r="E325" s="38"/>
      <c r="F325" s="216" t="s">
        <v>821</v>
      </c>
      <c r="G325" s="38"/>
      <c r="H325" s="38"/>
      <c r="I325" s="217"/>
      <c r="J325" s="38"/>
      <c r="K325" s="38"/>
      <c r="L325" s="42"/>
      <c r="M325" s="218"/>
      <c r="N325" s="219"/>
      <c r="O325" s="82"/>
      <c r="P325" s="82"/>
      <c r="Q325" s="82"/>
      <c r="R325" s="82"/>
      <c r="S325" s="82"/>
      <c r="T325" s="83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168</v>
      </c>
      <c r="AU325" s="15" t="s">
        <v>82</v>
      </c>
    </row>
    <row r="326" s="2" customFormat="1">
      <c r="A326" s="36"/>
      <c r="B326" s="37"/>
      <c r="C326" s="38"/>
      <c r="D326" s="220" t="s">
        <v>170</v>
      </c>
      <c r="E326" s="38"/>
      <c r="F326" s="221" t="s">
        <v>822</v>
      </c>
      <c r="G326" s="38"/>
      <c r="H326" s="38"/>
      <c r="I326" s="217"/>
      <c r="J326" s="38"/>
      <c r="K326" s="38"/>
      <c r="L326" s="42"/>
      <c r="M326" s="218"/>
      <c r="N326" s="219"/>
      <c r="O326" s="82"/>
      <c r="P326" s="82"/>
      <c r="Q326" s="82"/>
      <c r="R326" s="82"/>
      <c r="S326" s="82"/>
      <c r="T326" s="83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170</v>
      </c>
      <c r="AU326" s="15" t="s">
        <v>82</v>
      </c>
    </row>
    <row r="327" s="2" customFormat="1" ht="16.5" customHeight="1">
      <c r="A327" s="36"/>
      <c r="B327" s="37"/>
      <c r="C327" s="202" t="s">
        <v>823</v>
      </c>
      <c r="D327" s="202" t="s">
        <v>161</v>
      </c>
      <c r="E327" s="203" t="s">
        <v>824</v>
      </c>
      <c r="F327" s="204" t="s">
        <v>825</v>
      </c>
      <c r="G327" s="205" t="s">
        <v>164</v>
      </c>
      <c r="H327" s="206">
        <v>399.363</v>
      </c>
      <c r="I327" s="207"/>
      <c r="J327" s="208">
        <f>ROUND(I327*H327,2)</f>
        <v>0</v>
      </c>
      <c r="K327" s="204" t="s">
        <v>165</v>
      </c>
      <c r="L327" s="42"/>
      <c r="M327" s="209" t="s">
        <v>19</v>
      </c>
      <c r="N327" s="210" t="s">
        <v>43</v>
      </c>
      <c r="O327" s="82"/>
      <c r="P327" s="211">
        <f>O327*H327</f>
        <v>0</v>
      </c>
      <c r="Q327" s="211">
        <v>0.00025839999999999999</v>
      </c>
      <c r="R327" s="211">
        <f>Q327*H327</f>
        <v>0.1031953992</v>
      </c>
      <c r="S327" s="211">
        <v>0</v>
      </c>
      <c r="T327" s="212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13" t="s">
        <v>259</v>
      </c>
      <c r="AT327" s="213" t="s">
        <v>161</v>
      </c>
      <c r="AU327" s="213" t="s">
        <v>82</v>
      </c>
      <c r="AY327" s="15" t="s">
        <v>158</v>
      </c>
      <c r="BE327" s="214">
        <f>IF(N327="základní",J327,0)</f>
        <v>0</v>
      </c>
      <c r="BF327" s="214">
        <f>IF(N327="snížená",J327,0)</f>
        <v>0</v>
      </c>
      <c r="BG327" s="214">
        <f>IF(N327="zákl. přenesená",J327,0)</f>
        <v>0</v>
      </c>
      <c r="BH327" s="214">
        <f>IF(N327="sníž. přenesená",J327,0)</f>
        <v>0</v>
      </c>
      <c r="BI327" s="214">
        <f>IF(N327="nulová",J327,0)</f>
        <v>0</v>
      </c>
      <c r="BJ327" s="15" t="s">
        <v>80</v>
      </c>
      <c r="BK327" s="214">
        <f>ROUND(I327*H327,2)</f>
        <v>0</v>
      </c>
      <c r="BL327" s="15" t="s">
        <v>259</v>
      </c>
      <c r="BM327" s="213" t="s">
        <v>826</v>
      </c>
    </row>
    <row r="328" s="2" customFormat="1">
      <c r="A328" s="36"/>
      <c r="B328" s="37"/>
      <c r="C328" s="38"/>
      <c r="D328" s="215" t="s">
        <v>168</v>
      </c>
      <c r="E328" s="38"/>
      <c r="F328" s="216" t="s">
        <v>827</v>
      </c>
      <c r="G328" s="38"/>
      <c r="H328" s="38"/>
      <c r="I328" s="217"/>
      <c r="J328" s="38"/>
      <c r="K328" s="38"/>
      <c r="L328" s="42"/>
      <c r="M328" s="218"/>
      <c r="N328" s="219"/>
      <c r="O328" s="82"/>
      <c r="P328" s="82"/>
      <c r="Q328" s="82"/>
      <c r="R328" s="82"/>
      <c r="S328" s="82"/>
      <c r="T328" s="83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5" t="s">
        <v>168</v>
      </c>
      <c r="AU328" s="15" t="s">
        <v>82</v>
      </c>
    </row>
    <row r="329" s="2" customFormat="1">
      <c r="A329" s="36"/>
      <c r="B329" s="37"/>
      <c r="C329" s="38"/>
      <c r="D329" s="220" t="s">
        <v>170</v>
      </c>
      <c r="E329" s="38"/>
      <c r="F329" s="221" t="s">
        <v>828</v>
      </c>
      <c r="G329" s="38"/>
      <c r="H329" s="38"/>
      <c r="I329" s="217"/>
      <c r="J329" s="38"/>
      <c r="K329" s="38"/>
      <c r="L329" s="42"/>
      <c r="M329" s="222"/>
      <c r="N329" s="223"/>
      <c r="O329" s="224"/>
      <c r="P329" s="224"/>
      <c r="Q329" s="224"/>
      <c r="R329" s="224"/>
      <c r="S329" s="224"/>
      <c r="T329" s="225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170</v>
      </c>
      <c r="AU329" s="15" t="s">
        <v>82</v>
      </c>
    </row>
    <row r="330" s="2" customFormat="1" ht="6.96" customHeight="1">
      <c r="A330" s="36"/>
      <c r="B330" s="57"/>
      <c r="C330" s="58"/>
      <c r="D330" s="58"/>
      <c r="E330" s="58"/>
      <c r="F330" s="58"/>
      <c r="G330" s="58"/>
      <c r="H330" s="58"/>
      <c r="I330" s="58"/>
      <c r="J330" s="58"/>
      <c r="K330" s="58"/>
      <c r="L330" s="42"/>
      <c r="M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</row>
  </sheetData>
  <sheetProtection sheet="1" autoFilter="0" formatColumns="0" formatRows="0" objects="1" scenarios="1" spinCount="100000" saltValue="GHjjHQUPXT+aypx4Ur5BUUGO3tbGtZf/W8CrofLEE3kvv+nqlafnqA9B8hotE+K+3mdjznkihFa09lNvmsdt1g==" hashValue="KP+9GzWmt1APibZcfi7GLR+aKhXJ91FzE0STQDrivGSqS2YIVuBRqZij7JJJcj38c/AohVPRYKp4uumW5zlHtQ==" algorithmName="SHA-512" password="CC35"/>
  <autoFilter ref="C95:K329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1_02/346272236"/>
    <hyperlink ref="F105" r:id="rId2" display="https://podminky.urs.cz/item/CS_URS_2021_02/612142001"/>
    <hyperlink ref="F108" r:id="rId3" display="https://podminky.urs.cz/item/CS_URS_2021_02/612311131"/>
    <hyperlink ref="F111" r:id="rId4" display="https://podminky.urs.cz/item/CS_URS_2021_02/619995001"/>
    <hyperlink ref="F115" r:id="rId5" display="https://podminky.urs.cz/item/CS_URS_2021_02/632450133"/>
    <hyperlink ref="F119" r:id="rId6" display="https://podminky.urs.cz/item/CS_URS_2021_02/642942611"/>
    <hyperlink ref="F122" r:id="rId7" display="https://podminky.urs.cz/item/CS_URS_2021_02/55331430"/>
    <hyperlink ref="F125" r:id="rId8" display="https://podminky.urs.cz/item/CS_URS_2021_02/55331432"/>
    <hyperlink ref="F129" r:id="rId9" display="https://podminky.urs.cz/item/CS_URS_2021_02/949101111"/>
    <hyperlink ref="F135" r:id="rId10" display="https://podminky.urs.cz/item/CS_URS_2021_02/952902121"/>
    <hyperlink ref="F138" r:id="rId11" display="https://podminky.urs.cz/item/CS_URS_2021_02/952901111"/>
    <hyperlink ref="F142" r:id="rId12" display="https://podminky.urs.cz/item/CS_URS_2021_02/998018002"/>
    <hyperlink ref="F147" r:id="rId13" display="https://podminky.urs.cz/item/CS_URS_2021_02/711113117"/>
    <hyperlink ref="F150" r:id="rId14" display="https://podminky.urs.cz/item/CS_URS_2021_02/998711102"/>
    <hyperlink ref="F153" r:id="rId15" display="https://podminky.urs.cz/item/CS_URS_2021_02/998711181"/>
    <hyperlink ref="F157" r:id="rId16" display="https://podminky.urs.cz/item/CS_URS_2021_02/763111717"/>
    <hyperlink ref="F160" r:id="rId17" display="https://podminky.urs.cz/item/CS_URS_2021_02/763111771"/>
    <hyperlink ref="F163" r:id="rId18" display="https://podminky.urs.cz/item/CS_URS_2021_02/763121426"/>
    <hyperlink ref="F170" r:id="rId19" display="https://podminky.urs.cz/item/CS_URS_2021_02/763411216"/>
    <hyperlink ref="F173" r:id="rId20" display="https://podminky.urs.cz/item/CS_URS_2021_02/998763302"/>
    <hyperlink ref="F176" r:id="rId21" display="https://podminky.urs.cz/item/CS_URS_2021_02/998763381"/>
    <hyperlink ref="F180" r:id="rId22" display="https://podminky.urs.cz/item/CS_URS_2021_01/76649210.R"/>
    <hyperlink ref="F183" r:id="rId23" display="https://podminky.urs.cz/item/CS_URS_2021_02/766660001"/>
    <hyperlink ref="F186" r:id="rId24" display="https://podminky.urs.cz/item/CS_URS_2021_02/61162074"/>
    <hyperlink ref="F189" r:id="rId25" display="https://podminky.urs.cz/item/CS_URS_2021_02/61162072"/>
    <hyperlink ref="F192" r:id="rId26" display="https://podminky.urs.cz/item/CS_URS_2021_02/766660729"/>
    <hyperlink ref="F195" r:id="rId27" display="https://podminky.urs.cz/item/CS_URS_2021_02/54914622"/>
    <hyperlink ref="F198" r:id="rId28" display="https://podminky.urs.cz/item/CS_URS_2021_02/998766102"/>
    <hyperlink ref="F201" r:id="rId29" display="https://podminky.urs.cz/item/CS_URS_2021_02/998766181"/>
    <hyperlink ref="F205" r:id="rId30" display="https://podminky.urs.cz/item/CS_URS_2021_02/771121011"/>
    <hyperlink ref="F208" r:id="rId31" display="https://podminky.urs.cz/item/CS_URS_2021_02/771151012"/>
    <hyperlink ref="F211" r:id="rId32" display="https://podminky.urs.cz/item/CS_URS_2021_02/771474111"/>
    <hyperlink ref="F214" r:id="rId33" display="https://podminky.urs.cz/item/CS_URS_2021_02/59761433"/>
    <hyperlink ref="F217" r:id="rId34" display="https://podminky.urs.cz/item/CS_URS_2021_02/771574263"/>
    <hyperlink ref="F220" r:id="rId35" display="https://podminky.urs.cz/item/CS_URS_2021_02/59761409"/>
    <hyperlink ref="F223" r:id="rId36" display="https://podminky.urs.cz/item/CS_URS_2021_02/771577111"/>
    <hyperlink ref="F226" r:id="rId37" display="https://podminky.urs.cz/item/CS_URS_2021_02/771577114"/>
    <hyperlink ref="F229" r:id="rId38" display="https://podminky.urs.cz/item/CS_URS_2021_02/998771102"/>
    <hyperlink ref="F232" r:id="rId39" display="https://podminky.urs.cz/item/CS_URS_2021_02/998771181"/>
    <hyperlink ref="F236" r:id="rId40" display="https://podminky.urs.cz/item/CS_URS_2021_02/775429121"/>
    <hyperlink ref="F239" r:id="rId41" display="https://podminky.urs.cz/item/CS_URS_2021_02/55343119"/>
    <hyperlink ref="F243" r:id="rId42" display="https://podminky.urs.cz/item/CS_URS_2021_02/776111112"/>
    <hyperlink ref="F246" r:id="rId43" display="https://podminky.urs.cz/item/CS_URS_2021_02/776111311"/>
    <hyperlink ref="F249" r:id="rId44" display="https://podminky.urs.cz/item/CS_URS_2021_02/776121111"/>
    <hyperlink ref="F252" r:id="rId45" display="https://podminky.urs.cz/item/CS_URS_2021_02/776141112"/>
    <hyperlink ref="F255" r:id="rId46" display="https://podminky.urs.cz/item/CS_URS_2021_02/776221111"/>
    <hyperlink ref="F258" r:id="rId47" display="https://podminky.urs.cz/item/CS_URS_2021_02/28412245"/>
    <hyperlink ref="F261" r:id="rId48" display="https://podminky.urs.cz/item/CS_URS_2021_02/776421111"/>
    <hyperlink ref="F264" r:id="rId49" display="https://podminky.urs.cz/item/CS_URS_2021_02/28411009"/>
    <hyperlink ref="F267" r:id="rId50" display="https://podminky.urs.cz/item/CS_URS_2021_02/776991121"/>
    <hyperlink ref="F270" r:id="rId51" display="https://podminky.urs.cz/item/CS_URS_2021_02/998776102"/>
    <hyperlink ref="F273" r:id="rId52" display="https://podminky.urs.cz/item/CS_URS_2021_02/998776181"/>
    <hyperlink ref="F277" r:id="rId53" display="https://podminky.urs.cz/item/CS_URS_2021_02/781111011"/>
    <hyperlink ref="F280" r:id="rId54" display="https://podminky.urs.cz/item/CS_URS_2021_02/781121011"/>
    <hyperlink ref="F283" r:id="rId55" display="https://podminky.urs.cz/item/CS_URS_2021_02/781151031"/>
    <hyperlink ref="F286" r:id="rId56" display="https://podminky.urs.cz/item/CS_URS_2021_02/781474114"/>
    <hyperlink ref="F289" r:id="rId57" display="https://podminky.urs.cz/item/CS_URS_2021_02/59761040"/>
    <hyperlink ref="F292" r:id="rId58" display="https://podminky.urs.cz/item/CS_URS_2021_02/781479196"/>
    <hyperlink ref="F295" r:id="rId59" display="https://podminky.urs.cz/item/CS_URS_2021_02/781491011"/>
    <hyperlink ref="F298" r:id="rId60" display="https://podminky.urs.cz/item/CS_URS_2021_02/63465124"/>
    <hyperlink ref="F301" r:id="rId61" display="https://podminky.urs.cz/item/CS_URS_2021_02/998781102"/>
    <hyperlink ref="F304" r:id="rId62" display="https://podminky.urs.cz/item/CS_URS_2021_02/998781181"/>
    <hyperlink ref="F308" r:id="rId63" display="https://podminky.urs.cz/item/CS_URS_2021_02/784171101"/>
    <hyperlink ref="F311" r:id="rId64" display="https://podminky.urs.cz/item/CS_URS_2021_02/581248440"/>
    <hyperlink ref="F314" r:id="rId65" display="https://podminky.urs.cz/item/CS_URS_2021_02/784171111"/>
    <hyperlink ref="F317" r:id="rId66" display="https://podminky.urs.cz/item/CS_URS_2021_02/581248440"/>
    <hyperlink ref="F320" r:id="rId67" display="https://podminky.urs.cz/item/CS_URS_2021_02/784181111"/>
    <hyperlink ref="F323" r:id="rId68" display="https://podminky.urs.cz/item/CS_URS_2021_02/784191005"/>
    <hyperlink ref="F326" r:id="rId69" display="https://podminky.urs.cz/item/CS_URS_2021_02/784191007"/>
    <hyperlink ref="F329" r:id="rId70" display="https://podminky.urs.cz/item/CS_URS_2021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829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ROUND(J96,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ROUND((SUM(BE96:BE332)),  2)</f>
        <v>0</v>
      </c>
      <c r="G33" s="36"/>
      <c r="H33" s="36"/>
      <c r="I33" s="146">
        <v>0.20999999999999999</v>
      </c>
      <c r="J33" s="145">
        <f>ROUND(((SUM(BE96:BE332))*I33),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ROUND((SUM(BF96:BF332)),  2)</f>
        <v>0</v>
      </c>
      <c r="G34" s="36"/>
      <c r="H34" s="36"/>
      <c r="I34" s="146">
        <v>0.14999999999999999</v>
      </c>
      <c r="J34" s="145">
        <f>ROUND(((SUM(BF96:BF332))*I34),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ROUND((SUM(BG96:BG332)),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ROUND((SUM(BH96:BH332)),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ROUND((SUM(BI96:BI332)),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2021-062-05 - Nové kce - stavební část - objekt B část 2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J96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135</v>
      </c>
      <c r="E60" s="166"/>
      <c r="F60" s="166"/>
      <c r="G60" s="166"/>
      <c r="H60" s="166"/>
      <c r="I60" s="166"/>
      <c r="J60" s="167">
        <f>J97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410</v>
      </c>
      <c r="E61" s="172"/>
      <c r="F61" s="172"/>
      <c r="G61" s="172"/>
      <c r="H61" s="172"/>
      <c r="I61" s="172"/>
      <c r="J61" s="173">
        <f>J98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411</v>
      </c>
      <c r="E62" s="172"/>
      <c r="F62" s="172"/>
      <c r="G62" s="172"/>
      <c r="H62" s="172"/>
      <c r="I62" s="172"/>
      <c r="J62" s="173">
        <f>J102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412</v>
      </c>
      <c r="E63" s="172"/>
      <c r="F63" s="172"/>
      <c r="G63" s="172"/>
      <c r="H63" s="172"/>
      <c r="I63" s="172"/>
      <c r="J63" s="173">
        <f>J112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413</v>
      </c>
      <c r="E64" s="172"/>
      <c r="F64" s="172"/>
      <c r="G64" s="172"/>
      <c r="H64" s="172"/>
      <c r="I64" s="172"/>
      <c r="J64" s="173">
        <f>J116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414</v>
      </c>
      <c r="E65" s="172"/>
      <c r="F65" s="172"/>
      <c r="G65" s="172"/>
      <c r="H65" s="172"/>
      <c r="I65" s="172"/>
      <c r="J65" s="173">
        <f>J126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415</v>
      </c>
      <c r="E66" s="172"/>
      <c r="F66" s="172"/>
      <c r="G66" s="172"/>
      <c r="H66" s="172"/>
      <c r="I66" s="172"/>
      <c r="J66" s="173">
        <f>J130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416</v>
      </c>
      <c r="E67" s="172"/>
      <c r="F67" s="172"/>
      <c r="G67" s="172"/>
      <c r="H67" s="172"/>
      <c r="I67" s="172"/>
      <c r="J67" s="173">
        <f>J139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3"/>
      <c r="C68" s="164"/>
      <c r="D68" s="165" t="s">
        <v>139</v>
      </c>
      <c r="E68" s="166"/>
      <c r="F68" s="166"/>
      <c r="G68" s="166"/>
      <c r="H68" s="166"/>
      <c r="I68" s="166"/>
      <c r="J68" s="167">
        <f>J143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9"/>
      <c r="C69" s="170"/>
      <c r="D69" s="171" t="s">
        <v>417</v>
      </c>
      <c r="E69" s="172"/>
      <c r="F69" s="172"/>
      <c r="G69" s="172"/>
      <c r="H69" s="172"/>
      <c r="I69" s="172"/>
      <c r="J69" s="173">
        <f>J144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418</v>
      </c>
      <c r="E70" s="172"/>
      <c r="F70" s="172"/>
      <c r="G70" s="172"/>
      <c r="H70" s="172"/>
      <c r="I70" s="172"/>
      <c r="J70" s="173">
        <f>J154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141</v>
      </c>
      <c r="E71" s="172"/>
      <c r="F71" s="172"/>
      <c r="G71" s="172"/>
      <c r="H71" s="172"/>
      <c r="I71" s="172"/>
      <c r="J71" s="173">
        <f>J180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419</v>
      </c>
      <c r="E72" s="172"/>
      <c r="F72" s="172"/>
      <c r="G72" s="172"/>
      <c r="H72" s="172"/>
      <c r="I72" s="172"/>
      <c r="J72" s="173">
        <f>J205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420</v>
      </c>
      <c r="E73" s="172"/>
      <c r="F73" s="172"/>
      <c r="G73" s="172"/>
      <c r="H73" s="172"/>
      <c r="I73" s="172"/>
      <c r="J73" s="173">
        <f>J236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142</v>
      </c>
      <c r="E74" s="172"/>
      <c r="F74" s="172"/>
      <c r="G74" s="172"/>
      <c r="H74" s="172"/>
      <c r="I74" s="172"/>
      <c r="J74" s="173">
        <f>J243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421</v>
      </c>
      <c r="E75" s="172"/>
      <c r="F75" s="172"/>
      <c r="G75" s="172"/>
      <c r="H75" s="172"/>
      <c r="I75" s="172"/>
      <c r="J75" s="173">
        <f>J277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9"/>
      <c r="C76" s="170"/>
      <c r="D76" s="171" t="s">
        <v>422</v>
      </c>
      <c r="E76" s="172"/>
      <c r="F76" s="172"/>
      <c r="G76" s="172"/>
      <c r="H76" s="172"/>
      <c r="I76" s="172"/>
      <c r="J76" s="173">
        <f>J308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="2" customFormat="1" ht="6.96" customHeight="1">
      <c r="A82" s="36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24.96" customHeight="1">
      <c r="A83" s="36"/>
      <c r="B83" s="37"/>
      <c r="C83" s="21" t="s">
        <v>143</v>
      </c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16</v>
      </c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158" t="str">
        <f>E7</f>
        <v>Oprava sociálního zařízení pro děti</v>
      </c>
      <c r="F86" s="30"/>
      <c r="G86" s="30"/>
      <c r="H86" s="30"/>
      <c r="I86" s="38"/>
      <c r="J86" s="38"/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128</v>
      </c>
      <c r="D87" s="38"/>
      <c r="E87" s="38"/>
      <c r="F87" s="38"/>
      <c r="G87" s="38"/>
      <c r="H87" s="38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67" t="str">
        <f>E9</f>
        <v>2021-062-05 - Nové kce - stavební část - objekt B část 2</v>
      </c>
      <c r="F88" s="38"/>
      <c r="G88" s="38"/>
      <c r="H88" s="38"/>
      <c r="I88" s="38"/>
      <c r="J88" s="38"/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21</v>
      </c>
      <c r="D90" s="38"/>
      <c r="E90" s="38"/>
      <c r="F90" s="25" t="str">
        <f>F12</f>
        <v>MŠ MJR.Nováka 30, Ostrava- Hrabůvka</v>
      </c>
      <c r="G90" s="38"/>
      <c r="H90" s="38"/>
      <c r="I90" s="30" t="s">
        <v>23</v>
      </c>
      <c r="J90" s="70" t="str">
        <f>IF(J12="","",J12)</f>
        <v>19. 8. 2021</v>
      </c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40.05" customHeight="1">
      <c r="A92" s="36"/>
      <c r="B92" s="37"/>
      <c r="C92" s="30" t="s">
        <v>25</v>
      </c>
      <c r="D92" s="38"/>
      <c r="E92" s="38"/>
      <c r="F92" s="25" t="str">
        <f>E15</f>
        <v>Město Ostrava, Prokešovo nám.1803/8, Ostrava</v>
      </c>
      <c r="G92" s="38"/>
      <c r="H92" s="38"/>
      <c r="I92" s="30" t="s">
        <v>31</v>
      </c>
      <c r="J92" s="34" t="str">
        <f>E21</f>
        <v>ČOS exim s.r.o. Alešova 26, České Budějovice</v>
      </c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29</v>
      </c>
      <c r="D93" s="38"/>
      <c r="E93" s="38"/>
      <c r="F93" s="25" t="str">
        <f>IF(E18="","",E18)</f>
        <v>Vyplň údaj</v>
      </c>
      <c r="G93" s="38"/>
      <c r="H93" s="38"/>
      <c r="I93" s="30" t="s">
        <v>34</v>
      </c>
      <c r="J93" s="34" t="str">
        <f>E24</f>
        <v>Ing.Dana Mlejnková</v>
      </c>
      <c r="K93" s="38"/>
      <c r="L93" s="13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3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11" customFormat="1" ht="29.28" customHeight="1">
      <c r="A95" s="175"/>
      <c r="B95" s="176"/>
      <c r="C95" s="177" t="s">
        <v>144</v>
      </c>
      <c r="D95" s="178" t="s">
        <v>57</v>
      </c>
      <c r="E95" s="178" t="s">
        <v>53</v>
      </c>
      <c r="F95" s="178" t="s">
        <v>54</v>
      </c>
      <c r="G95" s="178" t="s">
        <v>145</v>
      </c>
      <c r="H95" s="178" t="s">
        <v>146</v>
      </c>
      <c r="I95" s="178" t="s">
        <v>147</v>
      </c>
      <c r="J95" s="178" t="s">
        <v>133</v>
      </c>
      <c r="K95" s="179" t="s">
        <v>148</v>
      </c>
      <c r="L95" s="180"/>
      <c r="M95" s="90" t="s">
        <v>19</v>
      </c>
      <c r="N95" s="91" t="s">
        <v>42</v>
      </c>
      <c r="O95" s="91" t="s">
        <v>149</v>
      </c>
      <c r="P95" s="91" t="s">
        <v>150</v>
      </c>
      <c r="Q95" s="91" t="s">
        <v>151</v>
      </c>
      <c r="R95" s="91" t="s">
        <v>152</v>
      </c>
      <c r="S95" s="91" t="s">
        <v>153</v>
      </c>
      <c r="T95" s="92" t="s">
        <v>154</v>
      </c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</row>
    <row r="96" s="2" customFormat="1" ht="22.8" customHeight="1">
      <c r="A96" s="36"/>
      <c r="B96" s="37"/>
      <c r="C96" s="97" t="s">
        <v>155</v>
      </c>
      <c r="D96" s="38"/>
      <c r="E96" s="38"/>
      <c r="F96" s="38"/>
      <c r="G96" s="38"/>
      <c r="H96" s="38"/>
      <c r="I96" s="38"/>
      <c r="J96" s="181">
        <f>BK96</f>
        <v>0</v>
      </c>
      <c r="K96" s="38"/>
      <c r="L96" s="42"/>
      <c r="M96" s="93"/>
      <c r="N96" s="182"/>
      <c r="O96" s="94"/>
      <c r="P96" s="183">
        <f>P97+P143</f>
        <v>0</v>
      </c>
      <c r="Q96" s="94"/>
      <c r="R96" s="183">
        <f>R97+R143</f>
        <v>5.2432440527999997</v>
      </c>
      <c r="S96" s="94"/>
      <c r="T96" s="184">
        <f>T97+T143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71</v>
      </c>
      <c r="AU96" s="15" t="s">
        <v>134</v>
      </c>
      <c r="BK96" s="185">
        <f>BK97+BK143</f>
        <v>0</v>
      </c>
    </row>
    <row r="97" s="12" customFormat="1" ht="25.92" customHeight="1">
      <c r="A97" s="12"/>
      <c r="B97" s="186"/>
      <c r="C97" s="187"/>
      <c r="D97" s="188" t="s">
        <v>71</v>
      </c>
      <c r="E97" s="189" t="s">
        <v>156</v>
      </c>
      <c r="F97" s="189" t="s">
        <v>157</v>
      </c>
      <c r="G97" s="187"/>
      <c r="H97" s="187"/>
      <c r="I97" s="190"/>
      <c r="J97" s="191">
        <f>BK97</f>
        <v>0</v>
      </c>
      <c r="K97" s="187"/>
      <c r="L97" s="192"/>
      <c r="M97" s="193"/>
      <c r="N97" s="194"/>
      <c r="O97" s="194"/>
      <c r="P97" s="195">
        <f>P98+P102+P112+P116+P126+P130+P139</f>
        <v>0</v>
      </c>
      <c r="Q97" s="194"/>
      <c r="R97" s="195">
        <f>R98+R102+R112+R116+R126+R130+R139</f>
        <v>2.3337774842000001</v>
      </c>
      <c r="S97" s="194"/>
      <c r="T97" s="196">
        <f>T98+T102+T112+T116+T126+T130+T139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7" t="s">
        <v>80</v>
      </c>
      <c r="AT97" s="198" t="s">
        <v>71</v>
      </c>
      <c r="AU97" s="198" t="s">
        <v>72</v>
      </c>
      <c r="AY97" s="197" t="s">
        <v>158</v>
      </c>
      <c r="BK97" s="199">
        <f>BK98+BK102+BK112+BK116+BK126+BK130+BK139</f>
        <v>0</v>
      </c>
    </row>
    <row r="98" s="12" customFormat="1" ht="22.8" customHeight="1">
      <c r="A98" s="12"/>
      <c r="B98" s="186"/>
      <c r="C98" s="187"/>
      <c r="D98" s="188" t="s">
        <v>71</v>
      </c>
      <c r="E98" s="200" t="s">
        <v>178</v>
      </c>
      <c r="F98" s="200" t="s">
        <v>423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SUM(P99:P101)</f>
        <v>0</v>
      </c>
      <c r="Q98" s="194"/>
      <c r="R98" s="195">
        <f>SUM(R99:R101)</f>
        <v>0.42917796000000002</v>
      </c>
      <c r="S98" s="194"/>
      <c r="T98" s="196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80</v>
      </c>
      <c r="AT98" s="198" t="s">
        <v>71</v>
      </c>
      <c r="AU98" s="198" t="s">
        <v>80</v>
      </c>
      <c r="AY98" s="197" t="s">
        <v>158</v>
      </c>
      <c r="BK98" s="199">
        <f>SUM(BK99:BK101)</f>
        <v>0</v>
      </c>
    </row>
    <row r="99" s="2" customFormat="1" ht="16.5" customHeight="1">
      <c r="A99" s="36"/>
      <c r="B99" s="37"/>
      <c r="C99" s="202" t="s">
        <v>80</v>
      </c>
      <c r="D99" s="202" t="s">
        <v>161</v>
      </c>
      <c r="E99" s="203" t="s">
        <v>424</v>
      </c>
      <c r="F99" s="204" t="s">
        <v>425</v>
      </c>
      <c r="G99" s="205" t="s">
        <v>164</v>
      </c>
      <c r="H99" s="206">
        <v>6.9480000000000004</v>
      </c>
      <c r="I99" s="207"/>
      <c r="J99" s="208">
        <f>ROUND(I99*H99,2)</f>
        <v>0</v>
      </c>
      <c r="K99" s="204" t="s">
        <v>165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0.061769999999999999</v>
      </c>
      <c r="R99" s="211">
        <f>Q99*H99</f>
        <v>0.42917796000000002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166</v>
      </c>
      <c r="AT99" s="213" t="s">
        <v>161</v>
      </c>
      <c r="AU99" s="213" t="s">
        <v>82</v>
      </c>
      <c r="AY99" s="15" t="s">
        <v>158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166</v>
      </c>
      <c r="BM99" s="213" t="s">
        <v>830</v>
      </c>
    </row>
    <row r="100" s="2" customFormat="1">
      <c r="A100" s="36"/>
      <c r="B100" s="37"/>
      <c r="C100" s="38"/>
      <c r="D100" s="215" t="s">
        <v>168</v>
      </c>
      <c r="E100" s="38"/>
      <c r="F100" s="216" t="s">
        <v>427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168</v>
      </c>
      <c r="AU100" s="15" t="s">
        <v>82</v>
      </c>
    </row>
    <row r="101" s="2" customFormat="1">
      <c r="A101" s="36"/>
      <c r="B101" s="37"/>
      <c r="C101" s="38"/>
      <c r="D101" s="220" t="s">
        <v>170</v>
      </c>
      <c r="E101" s="38"/>
      <c r="F101" s="221" t="s">
        <v>428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170</v>
      </c>
      <c r="AU101" s="15" t="s">
        <v>82</v>
      </c>
    </row>
    <row r="102" s="12" customFormat="1" ht="22.8" customHeight="1">
      <c r="A102" s="12"/>
      <c r="B102" s="186"/>
      <c r="C102" s="187"/>
      <c r="D102" s="188" t="s">
        <v>71</v>
      </c>
      <c r="E102" s="200" t="s">
        <v>429</v>
      </c>
      <c r="F102" s="200" t="s">
        <v>430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SUM(P103:P111)</f>
        <v>0</v>
      </c>
      <c r="Q102" s="194"/>
      <c r="R102" s="195">
        <f>SUM(R103:R111)</f>
        <v>0.085639967999999997</v>
      </c>
      <c r="S102" s="194"/>
      <c r="T102" s="196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7" t="s">
        <v>80</v>
      </c>
      <c r="AT102" s="198" t="s">
        <v>71</v>
      </c>
      <c r="AU102" s="198" t="s">
        <v>80</v>
      </c>
      <c r="AY102" s="197" t="s">
        <v>158</v>
      </c>
      <c r="BK102" s="199">
        <f>SUM(BK103:BK111)</f>
        <v>0</v>
      </c>
    </row>
    <row r="103" s="2" customFormat="1" ht="16.5" customHeight="1">
      <c r="A103" s="36"/>
      <c r="B103" s="37"/>
      <c r="C103" s="202" t="s">
        <v>82</v>
      </c>
      <c r="D103" s="202" t="s">
        <v>161</v>
      </c>
      <c r="E103" s="203" t="s">
        <v>431</v>
      </c>
      <c r="F103" s="204" t="s">
        <v>432</v>
      </c>
      <c r="G103" s="205" t="s">
        <v>164</v>
      </c>
      <c r="H103" s="206">
        <v>6.8019999999999996</v>
      </c>
      <c r="I103" s="207"/>
      <c r="J103" s="208">
        <f>ROUND(I103*H103,2)</f>
        <v>0</v>
      </c>
      <c r="K103" s="204" t="s">
        <v>165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0.0043839999999999999</v>
      </c>
      <c r="R103" s="211">
        <f>Q103*H103</f>
        <v>0.029819967999999999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166</v>
      </c>
      <c r="AT103" s="213" t="s">
        <v>161</v>
      </c>
      <c r="AU103" s="213" t="s">
        <v>82</v>
      </c>
      <c r="AY103" s="15" t="s">
        <v>158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166</v>
      </c>
      <c r="BM103" s="213" t="s">
        <v>831</v>
      </c>
    </row>
    <row r="104" s="2" customFormat="1">
      <c r="A104" s="36"/>
      <c r="B104" s="37"/>
      <c r="C104" s="38"/>
      <c r="D104" s="215" t="s">
        <v>168</v>
      </c>
      <c r="E104" s="38"/>
      <c r="F104" s="216" t="s">
        <v>434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168</v>
      </c>
      <c r="AU104" s="15" t="s">
        <v>82</v>
      </c>
    </row>
    <row r="105" s="2" customFormat="1">
      <c r="A105" s="36"/>
      <c r="B105" s="37"/>
      <c r="C105" s="38"/>
      <c r="D105" s="220" t="s">
        <v>170</v>
      </c>
      <c r="E105" s="38"/>
      <c r="F105" s="221" t="s">
        <v>435</v>
      </c>
      <c r="G105" s="38"/>
      <c r="H105" s="38"/>
      <c r="I105" s="217"/>
      <c r="J105" s="38"/>
      <c r="K105" s="38"/>
      <c r="L105" s="42"/>
      <c r="M105" s="218"/>
      <c r="N105" s="21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170</v>
      </c>
      <c r="AU105" s="15" t="s">
        <v>82</v>
      </c>
    </row>
    <row r="106" s="2" customFormat="1" ht="16.5" customHeight="1">
      <c r="A106" s="36"/>
      <c r="B106" s="37"/>
      <c r="C106" s="202" t="s">
        <v>178</v>
      </c>
      <c r="D106" s="202" t="s">
        <v>161</v>
      </c>
      <c r="E106" s="203" t="s">
        <v>436</v>
      </c>
      <c r="F106" s="204" t="s">
        <v>437</v>
      </c>
      <c r="G106" s="205" t="s">
        <v>164</v>
      </c>
      <c r="H106" s="206">
        <v>3.5150000000000001</v>
      </c>
      <c r="I106" s="207"/>
      <c r="J106" s="208">
        <f>ROUND(I106*H106,2)</f>
        <v>0</v>
      </c>
      <c r="K106" s="204" t="s">
        <v>165</v>
      </c>
      <c r="L106" s="42"/>
      <c r="M106" s="209" t="s">
        <v>19</v>
      </c>
      <c r="N106" s="210" t="s">
        <v>43</v>
      </c>
      <c r="O106" s="82"/>
      <c r="P106" s="211">
        <f>O106*H106</f>
        <v>0</v>
      </c>
      <c r="Q106" s="211">
        <v>0.0040000000000000001</v>
      </c>
      <c r="R106" s="211">
        <f>Q106*H106</f>
        <v>0.014060000000000001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166</v>
      </c>
      <c r="AT106" s="213" t="s">
        <v>161</v>
      </c>
      <c r="AU106" s="213" t="s">
        <v>82</v>
      </c>
      <c r="AY106" s="15" t="s">
        <v>158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166</v>
      </c>
      <c r="BM106" s="213" t="s">
        <v>832</v>
      </c>
    </row>
    <row r="107" s="2" customFormat="1">
      <c r="A107" s="36"/>
      <c r="B107" s="37"/>
      <c r="C107" s="38"/>
      <c r="D107" s="215" t="s">
        <v>168</v>
      </c>
      <c r="E107" s="38"/>
      <c r="F107" s="216" t="s">
        <v>439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168</v>
      </c>
      <c r="AU107" s="15" t="s">
        <v>82</v>
      </c>
    </row>
    <row r="108" s="2" customFormat="1">
      <c r="A108" s="36"/>
      <c r="B108" s="37"/>
      <c r="C108" s="38"/>
      <c r="D108" s="220" t="s">
        <v>170</v>
      </c>
      <c r="E108" s="38"/>
      <c r="F108" s="221" t="s">
        <v>440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170</v>
      </c>
      <c r="AU108" s="15" t="s">
        <v>82</v>
      </c>
    </row>
    <row r="109" s="2" customFormat="1" ht="16.5" customHeight="1">
      <c r="A109" s="36"/>
      <c r="B109" s="37"/>
      <c r="C109" s="202" t="s">
        <v>166</v>
      </c>
      <c r="D109" s="202" t="s">
        <v>161</v>
      </c>
      <c r="E109" s="203" t="s">
        <v>441</v>
      </c>
      <c r="F109" s="204" t="s">
        <v>442</v>
      </c>
      <c r="G109" s="205" t="s">
        <v>443</v>
      </c>
      <c r="H109" s="206">
        <v>27.84</v>
      </c>
      <c r="I109" s="207"/>
      <c r="J109" s="208">
        <f>ROUND(I109*H109,2)</f>
        <v>0</v>
      </c>
      <c r="K109" s="204" t="s">
        <v>165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0.0015</v>
      </c>
      <c r="R109" s="211">
        <f>Q109*H109</f>
        <v>0.041759999999999999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166</v>
      </c>
      <c r="AT109" s="213" t="s">
        <v>161</v>
      </c>
      <c r="AU109" s="213" t="s">
        <v>82</v>
      </c>
      <c r="AY109" s="15" t="s">
        <v>158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166</v>
      </c>
      <c r="BM109" s="213" t="s">
        <v>833</v>
      </c>
    </row>
    <row r="110" s="2" customFormat="1">
      <c r="A110" s="36"/>
      <c r="B110" s="37"/>
      <c r="C110" s="38"/>
      <c r="D110" s="215" t="s">
        <v>168</v>
      </c>
      <c r="E110" s="38"/>
      <c r="F110" s="216" t="s">
        <v>445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168</v>
      </c>
      <c r="AU110" s="15" t="s">
        <v>82</v>
      </c>
    </row>
    <row r="111" s="2" customFormat="1">
      <c r="A111" s="36"/>
      <c r="B111" s="37"/>
      <c r="C111" s="38"/>
      <c r="D111" s="220" t="s">
        <v>170</v>
      </c>
      <c r="E111" s="38"/>
      <c r="F111" s="221" t="s">
        <v>446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170</v>
      </c>
      <c r="AU111" s="15" t="s">
        <v>82</v>
      </c>
    </row>
    <row r="112" s="12" customFormat="1" ht="22.8" customHeight="1">
      <c r="A112" s="12"/>
      <c r="B112" s="186"/>
      <c r="C112" s="187"/>
      <c r="D112" s="188" t="s">
        <v>71</v>
      </c>
      <c r="E112" s="200" t="s">
        <v>447</v>
      </c>
      <c r="F112" s="200" t="s">
        <v>448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SUM(P113:P115)</f>
        <v>0</v>
      </c>
      <c r="Q112" s="194"/>
      <c r="R112" s="195">
        <f>SUM(R113:R115)</f>
        <v>1.7152800000000004</v>
      </c>
      <c r="S112" s="194"/>
      <c r="T112" s="196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7" t="s">
        <v>80</v>
      </c>
      <c r="AT112" s="198" t="s">
        <v>71</v>
      </c>
      <c r="AU112" s="198" t="s">
        <v>80</v>
      </c>
      <c r="AY112" s="197" t="s">
        <v>158</v>
      </c>
      <c r="BK112" s="199">
        <f>SUM(BK113:BK115)</f>
        <v>0</v>
      </c>
    </row>
    <row r="113" s="2" customFormat="1" ht="16.5" customHeight="1">
      <c r="A113" s="36"/>
      <c r="B113" s="37"/>
      <c r="C113" s="202" t="s">
        <v>189</v>
      </c>
      <c r="D113" s="202" t="s">
        <v>161</v>
      </c>
      <c r="E113" s="203" t="s">
        <v>449</v>
      </c>
      <c r="F113" s="204" t="s">
        <v>450</v>
      </c>
      <c r="G113" s="205" t="s">
        <v>164</v>
      </c>
      <c r="H113" s="206">
        <v>20.420000000000002</v>
      </c>
      <c r="I113" s="207"/>
      <c r="J113" s="208">
        <f>ROUND(I113*H113,2)</f>
        <v>0</v>
      </c>
      <c r="K113" s="204" t="s">
        <v>165</v>
      </c>
      <c r="L113" s="42"/>
      <c r="M113" s="209" t="s">
        <v>19</v>
      </c>
      <c r="N113" s="210" t="s">
        <v>43</v>
      </c>
      <c r="O113" s="82"/>
      <c r="P113" s="211">
        <f>O113*H113</f>
        <v>0</v>
      </c>
      <c r="Q113" s="211">
        <v>0.084000000000000005</v>
      </c>
      <c r="R113" s="211">
        <f>Q113*H113</f>
        <v>1.7152800000000004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166</v>
      </c>
      <c r="AT113" s="213" t="s">
        <v>161</v>
      </c>
      <c r="AU113" s="213" t="s">
        <v>82</v>
      </c>
      <c r="AY113" s="15" t="s">
        <v>158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166</v>
      </c>
      <c r="BM113" s="213" t="s">
        <v>834</v>
      </c>
    </row>
    <row r="114" s="2" customFormat="1">
      <c r="A114" s="36"/>
      <c r="B114" s="37"/>
      <c r="C114" s="38"/>
      <c r="D114" s="215" t="s">
        <v>168</v>
      </c>
      <c r="E114" s="38"/>
      <c r="F114" s="216" t="s">
        <v>452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168</v>
      </c>
      <c r="AU114" s="15" t="s">
        <v>82</v>
      </c>
    </row>
    <row r="115" s="2" customFormat="1">
      <c r="A115" s="36"/>
      <c r="B115" s="37"/>
      <c r="C115" s="38"/>
      <c r="D115" s="220" t="s">
        <v>170</v>
      </c>
      <c r="E115" s="38"/>
      <c r="F115" s="221" t="s">
        <v>453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170</v>
      </c>
      <c r="AU115" s="15" t="s">
        <v>82</v>
      </c>
    </row>
    <row r="116" s="12" customFormat="1" ht="22.8" customHeight="1">
      <c r="A116" s="12"/>
      <c r="B116" s="186"/>
      <c r="C116" s="187"/>
      <c r="D116" s="188" t="s">
        <v>71</v>
      </c>
      <c r="E116" s="200" t="s">
        <v>454</v>
      </c>
      <c r="F116" s="200" t="s">
        <v>455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SUM(P117:P125)</f>
        <v>0</v>
      </c>
      <c r="Q116" s="194"/>
      <c r="R116" s="195">
        <f>SUM(R117:R125)</f>
        <v>0.07638970619999999</v>
      </c>
      <c r="S116" s="194"/>
      <c r="T116" s="196">
        <f>SUM(T117:T125)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7" t="s">
        <v>80</v>
      </c>
      <c r="AT116" s="198" t="s">
        <v>71</v>
      </c>
      <c r="AU116" s="198" t="s">
        <v>80</v>
      </c>
      <c r="AY116" s="197" t="s">
        <v>158</v>
      </c>
      <c r="BK116" s="199">
        <f>SUM(BK117:BK125)</f>
        <v>0</v>
      </c>
    </row>
    <row r="117" s="2" customFormat="1" ht="16.5" customHeight="1">
      <c r="A117" s="36"/>
      <c r="B117" s="37"/>
      <c r="C117" s="202" t="s">
        <v>195</v>
      </c>
      <c r="D117" s="202" t="s">
        <v>161</v>
      </c>
      <c r="E117" s="203" t="s">
        <v>456</v>
      </c>
      <c r="F117" s="204" t="s">
        <v>457</v>
      </c>
      <c r="G117" s="205" t="s">
        <v>308</v>
      </c>
      <c r="H117" s="206">
        <v>6</v>
      </c>
      <c r="I117" s="207"/>
      <c r="J117" s="208">
        <f>ROUND(I117*H117,2)</f>
        <v>0</v>
      </c>
      <c r="K117" s="204" t="s">
        <v>165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0.00048161770000000002</v>
      </c>
      <c r="R117" s="211">
        <f>Q117*H117</f>
        <v>0.0028897062000000002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166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166</v>
      </c>
      <c r="BM117" s="213" t="s">
        <v>835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459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>
      <c r="A119" s="36"/>
      <c r="B119" s="37"/>
      <c r="C119" s="38"/>
      <c r="D119" s="220" t="s">
        <v>170</v>
      </c>
      <c r="E119" s="38"/>
      <c r="F119" s="221" t="s">
        <v>460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170</v>
      </c>
      <c r="AU119" s="15" t="s">
        <v>82</v>
      </c>
    </row>
    <row r="120" s="2" customFormat="1" ht="21.75" customHeight="1">
      <c r="A120" s="36"/>
      <c r="B120" s="37"/>
      <c r="C120" s="226" t="s">
        <v>201</v>
      </c>
      <c r="D120" s="226" t="s">
        <v>461</v>
      </c>
      <c r="E120" s="227" t="s">
        <v>462</v>
      </c>
      <c r="F120" s="228" t="s">
        <v>463</v>
      </c>
      <c r="G120" s="229" t="s">
        <v>308</v>
      </c>
      <c r="H120" s="230">
        <v>3</v>
      </c>
      <c r="I120" s="231"/>
      <c r="J120" s="232">
        <f>ROUND(I120*H120,2)</f>
        <v>0</v>
      </c>
      <c r="K120" s="228" t="s">
        <v>165</v>
      </c>
      <c r="L120" s="233"/>
      <c r="M120" s="234" t="s">
        <v>19</v>
      </c>
      <c r="N120" s="235" t="s">
        <v>43</v>
      </c>
      <c r="O120" s="82"/>
      <c r="P120" s="211">
        <f>O120*H120</f>
        <v>0</v>
      </c>
      <c r="Q120" s="211">
        <v>0.01201</v>
      </c>
      <c r="R120" s="211">
        <f>Q120*H120</f>
        <v>0.03603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209</v>
      </c>
      <c r="AT120" s="213" t="s">
        <v>461</v>
      </c>
      <c r="AU120" s="213" t="s">
        <v>82</v>
      </c>
      <c r="AY120" s="15" t="s">
        <v>158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166</v>
      </c>
      <c r="BM120" s="213" t="s">
        <v>836</v>
      </c>
    </row>
    <row r="121" s="2" customFormat="1">
      <c r="A121" s="36"/>
      <c r="B121" s="37"/>
      <c r="C121" s="38"/>
      <c r="D121" s="215" t="s">
        <v>168</v>
      </c>
      <c r="E121" s="38"/>
      <c r="F121" s="216" t="s">
        <v>463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168</v>
      </c>
      <c r="AU121" s="15" t="s">
        <v>82</v>
      </c>
    </row>
    <row r="122" s="2" customFormat="1">
      <c r="A122" s="36"/>
      <c r="B122" s="37"/>
      <c r="C122" s="38"/>
      <c r="D122" s="220" t="s">
        <v>170</v>
      </c>
      <c r="E122" s="38"/>
      <c r="F122" s="221" t="s">
        <v>465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170</v>
      </c>
      <c r="AU122" s="15" t="s">
        <v>82</v>
      </c>
    </row>
    <row r="123" s="2" customFormat="1" ht="21.75" customHeight="1">
      <c r="A123" s="36"/>
      <c r="B123" s="37"/>
      <c r="C123" s="226" t="s">
        <v>209</v>
      </c>
      <c r="D123" s="226" t="s">
        <v>461</v>
      </c>
      <c r="E123" s="227" t="s">
        <v>466</v>
      </c>
      <c r="F123" s="228" t="s">
        <v>467</v>
      </c>
      <c r="G123" s="229" t="s">
        <v>308</v>
      </c>
      <c r="H123" s="230">
        <v>3</v>
      </c>
      <c r="I123" s="231"/>
      <c r="J123" s="232">
        <f>ROUND(I123*H123,2)</f>
        <v>0</v>
      </c>
      <c r="K123" s="228" t="s">
        <v>165</v>
      </c>
      <c r="L123" s="233"/>
      <c r="M123" s="234" t="s">
        <v>19</v>
      </c>
      <c r="N123" s="235" t="s">
        <v>43</v>
      </c>
      <c r="O123" s="82"/>
      <c r="P123" s="211">
        <f>O123*H123</f>
        <v>0</v>
      </c>
      <c r="Q123" s="211">
        <v>0.012489999999999999</v>
      </c>
      <c r="R123" s="211">
        <f>Q123*H123</f>
        <v>0.037469999999999996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209</v>
      </c>
      <c r="AT123" s="213" t="s">
        <v>461</v>
      </c>
      <c r="AU123" s="213" t="s">
        <v>82</v>
      </c>
      <c r="AY123" s="15" t="s">
        <v>158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166</v>
      </c>
      <c r="BM123" s="213" t="s">
        <v>837</v>
      </c>
    </row>
    <row r="124" s="2" customFormat="1">
      <c r="A124" s="36"/>
      <c r="B124" s="37"/>
      <c r="C124" s="38"/>
      <c r="D124" s="215" t="s">
        <v>168</v>
      </c>
      <c r="E124" s="38"/>
      <c r="F124" s="216" t="s">
        <v>467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168</v>
      </c>
      <c r="AU124" s="15" t="s">
        <v>82</v>
      </c>
    </row>
    <row r="125" s="2" customFormat="1">
      <c r="A125" s="36"/>
      <c r="B125" s="37"/>
      <c r="C125" s="38"/>
      <c r="D125" s="220" t="s">
        <v>170</v>
      </c>
      <c r="E125" s="38"/>
      <c r="F125" s="221" t="s">
        <v>469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170</v>
      </c>
      <c r="AU125" s="15" t="s">
        <v>82</v>
      </c>
    </row>
    <row r="126" s="12" customFormat="1" ht="22.8" customHeight="1">
      <c r="A126" s="12"/>
      <c r="B126" s="186"/>
      <c r="C126" s="187"/>
      <c r="D126" s="188" t="s">
        <v>71</v>
      </c>
      <c r="E126" s="200" t="s">
        <v>470</v>
      </c>
      <c r="F126" s="200" t="s">
        <v>471</v>
      </c>
      <c r="G126" s="187"/>
      <c r="H126" s="187"/>
      <c r="I126" s="190"/>
      <c r="J126" s="201">
        <f>BK126</f>
        <v>0</v>
      </c>
      <c r="K126" s="187"/>
      <c r="L126" s="192"/>
      <c r="M126" s="193"/>
      <c r="N126" s="194"/>
      <c r="O126" s="194"/>
      <c r="P126" s="195">
        <f>SUM(P127:P129)</f>
        <v>0</v>
      </c>
      <c r="Q126" s="194"/>
      <c r="R126" s="195">
        <f>SUM(R127:R129)</f>
        <v>0.014610699999999999</v>
      </c>
      <c r="S126" s="194"/>
      <c r="T126" s="196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7" t="s">
        <v>80</v>
      </c>
      <c r="AT126" s="198" t="s">
        <v>71</v>
      </c>
      <c r="AU126" s="198" t="s">
        <v>80</v>
      </c>
      <c r="AY126" s="197" t="s">
        <v>158</v>
      </c>
      <c r="BK126" s="199">
        <f>SUM(BK127:BK129)</f>
        <v>0</v>
      </c>
    </row>
    <row r="127" s="2" customFormat="1" ht="21.75" customHeight="1">
      <c r="A127" s="36"/>
      <c r="B127" s="37"/>
      <c r="C127" s="202" t="s">
        <v>217</v>
      </c>
      <c r="D127" s="202" t="s">
        <v>161</v>
      </c>
      <c r="E127" s="203" t="s">
        <v>472</v>
      </c>
      <c r="F127" s="204" t="s">
        <v>473</v>
      </c>
      <c r="G127" s="205" t="s">
        <v>164</v>
      </c>
      <c r="H127" s="206">
        <v>112.39</v>
      </c>
      <c r="I127" s="207"/>
      <c r="J127" s="208">
        <f>ROUND(I127*H127,2)</f>
        <v>0</v>
      </c>
      <c r="K127" s="204" t="s">
        <v>165</v>
      </c>
      <c r="L127" s="42"/>
      <c r="M127" s="209" t="s">
        <v>19</v>
      </c>
      <c r="N127" s="210" t="s">
        <v>43</v>
      </c>
      <c r="O127" s="82"/>
      <c r="P127" s="211">
        <f>O127*H127</f>
        <v>0</v>
      </c>
      <c r="Q127" s="211">
        <v>0.00012999999999999999</v>
      </c>
      <c r="R127" s="211">
        <f>Q127*H127</f>
        <v>0.014610699999999999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166</v>
      </c>
      <c r="AT127" s="213" t="s">
        <v>161</v>
      </c>
      <c r="AU127" s="213" t="s">
        <v>82</v>
      </c>
      <c r="AY127" s="15" t="s">
        <v>158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80</v>
      </c>
      <c r="BK127" s="214">
        <f>ROUND(I127*H127,2)</f>
        <v>0</v>
      </c>
      <c r="BL127" s="15" t="s">
        <v>166</v>
      </c>
      <c r="BM127" s="213" t="s">
        <v>838</v>
      </c>
    </row>
    <row r="128" s="2" customFormat="1">
      <c r="A128" s="36"/>
      <c r="B128" s="37"/>
      <c r="C128" s="38"/>
      <c r="D128" s="215" t="s">
        <v>168</v>
      </c>
      <c r="E128" s="38"/>
      <c r="F128" s="216" t="s">
        <v>475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168</v>
      </c>
      <c r="AU128" s="15" t="s">
        <v>82</v>
      </c>
    </row>
    <row r="129" s="2" customFormat="1">
      <c r="A129" s="36"/>
      <c r="B129" s="37"/>
      <c r="C129" s="38"/>
      <c r="D129" s="220" t="s">
        <v>170</v>
      </c>
      <c r="E129" s="38"/>
      <c r="F129" s="221" t="s">
        <v>476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170</v>
      </c>
      <c r="AU129" s="15" t="s">
        <v>82</v>
      </c>
    </row>
    <row r="130" s="12" customFormat="1" ht="22.8" customHeight="1">
      <c r="A130" s="12"/>
      <c r="B130" s="186"/>
      <c r="C130" s="187"/>
      <c r="D130" s="188" t="s">
        <v>71</v>
      </c>
      <c r="E130" s="200" t="s">
        <v>477</v>
      </c>
      <c r="F130" s="200" t="s">
        <v>478</v>
      </c>
      <c r="G130" s="187"/>
      <c r="H130" s="187"/>
      <c r="I130" s="190"/>
      <c r="J130" s="201">
        <f>BK130</f>
        <v>0</v>
      </c>
      <c r="K130" s="187"/>
      <c r="L130" s="192"/>
      <c r="M130" s="193"/>
      <c r="N130" s="194"/>
      <c r="O130" s="194"/>
      <c r="P130" s="195">
        <f>SUM(P131:P138)</f>
        <v>0</v>
      </c>
      <c r="Q130" s="194"/>
      <c r="R130" s="195">
        <f>SUM(R131:R138)</f>
        <v>0.01267915</v>
      </c>
      <c r="S130" s="194"/>
      <c r="T130" s="196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7" t="s">
        <v>80</v>
      </c>
      <c r="AT130" s="198" t="s">
        <v>71</v>
      </c>
      <c r="AU130" s="198" t="s">
        <v>80</v>
      </c>
      <c r="AY130" s="197" t="s">
        <v>158</v>
      </c>
      <c r="BK130" s="199">
        <f>SUM(BK131:BK138)</f>
        <v>0</v>
      </c>
    </row>
    <row r="131" s="2" customFormat="1" ht="16.5" customHeight="1">
      <c r="A131" s="36"/>
      <c r="B131" s="37"/>
      <c r="C131" s="202" t="s">
        <v>224</v>
      </c>
      <c r="D131" s="202" t="s">
        <v>161</v>
      </c>
      <c r="E131" s="203" t="s">
        <v>483</v>
      </c>
      <c r="F131" s="204" t="s">
        <v>484</v>
      </c>
      <c r="G131" s="205" t="s">
        <v>164</v>
      </c>
      <c r="H131" s="206">
        <v>46.07</v>
      </c>
      <c r="I131" s="207"/>
      <c r="J131" s="208">
        <f>ROUND(I131*H131,2)</f>
        <v>0</v>
      </c>
      <c r="K131" s="204" t="s">
        <v>165</v>
      </c>
      <c r="L131" s="42"/>
      <c r="M131" s="209" t="s">
        <v>19</v>
      </c>
      <c r="N131" s="210" t="s">
        <v>43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166</v>
      </c>
      <c r="AT131" s="213" t="s">
        <v>161</v>
      </c>
      <c r="AU131" s="213" t="s">
        <v>82</v>
      </c>
      <c r="AY131" s="15" t="s">
        <v>158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80</v>
      </c>
      <c r="BK131" s="214">
        <f>ROUND(I131*H131,2)</f>
        <v>0</v>
      </c>
      <c r="BL131" s="15" t="s">
        <v>166</v>
      </c>
      <c r="BM131" s="213" t="s">
        <v>839</v>
      </c>
    </row>
    <row r="132" s="2" customFormat="1">
      <c r="A132" s="36"/>
      <c r="B132" s="37"/>
      <c r="C132" s="38"/>
      <c r="D132" s="215" t="s">
        <v>168</v>
      </c>
      <c r="E132" s="38"/>
      <c r="F132" s="216" t="s">
        <v>486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168</v>
      </c>
      <c r="AU132" s="15" t="s">
        <v>82</v>
      </c>
    </row>
    <row r="133" s="2" customFormat="1">
      <c r="A133" s="36"/>
      <c r="B133" s="37"/>
      <c r="C133" s="38"/>
      <c r="D133" s="220" t="s">
        <v>170</v>
      </c>
      <c r="E133" s="38"/>
      <c r="F133" s="221" t="s">
        <v>487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170</v>
      </c>
      <c r="AU133" s="15" t="s">
        <v>82</v>
      </c>
    </row>
    <row r="134" s="2" customFormat="1" ht="16.5" customHeight="1">
      <c r="A134" s="36"/>
      <c r="B134" s="37"/>
      <c r="C134" s="202" t="s">
        <v>230</v>
      </c>
      <c r="D134" s="202" t="s">
        <v>161</v>
      </c>
      <c r="E134" s="203" t="s">
        <v>489</v>
      </c>
      <c r="F134" s="204" t="s">
        <v>490</v>
      </c>
      <c r="G134" s="205" t="s">
        <v>164</v>
      </c>
      <c r="H134" s="206">
        <v>109.69</v>
      </c>
      <c r="I134" s="207"/>
      <c r="J134" s="208">
        <f>ROUND(I134*H134,2)</f>
        <v>0</v>
      </c>
      <c r="K134" s="204" t="s">
        <v>165</v>
      </c>
      <c r="L134" s="42"/>
      <c r="M134" s="209" t="s">
        <v>19</v>
      </c>
      <c r="N134" s="210" t="s">
        <v>43</v>
      </c>
      <c r="O134" s="82"/>
      <c r="P134" s="211">
        <f>O134*H134</f>
        <v>0</v>
      </c>
      <c r="Q134" s="211">
        <v>3.4999999999999997E-05</v>
      </c>
      <c r="R134" s="211">
        <f>Q134*H134</f>
        <v>0.0038391499999999995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166</v>
      </c>
      <c r="AT134" s="213" t="s">
        <v>161</v>
      </c>
      <c r="AU134" s="213" t="s">
        <v>82</v>
      </c>
      <c r="AY134" s="15" t="s">
        <v>158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166</v>
      </c>
      <c r="BM134" s="213" t="s">
        <v>840</v>
      </c>
    </row>
    <row r="135" s="2" customFormat="1">
      <c r="A135" s="36"/>
      <c r="B135" s="37"/>
      <c r="C135" s="38"/>
      <c r="D135" s="215" t="s">
        <v>168</v>
      </c>
      <c r="E135" s="38"/>
      <c r="F135" s="216" t="s">
        <v>492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168</v>
      </c>
      <c r="AU135" s="15" t="s">
        <v>82</v>
      </c>
    </row>
    <row r="136" s="2" customFormat="1">
      <c r="A136" s="36"/>
      <c r="B136" s="37"/>
      <c r="C136" s="38"/>
      <c r="D136" s="220" t="s">
        <v>170</v>
      </c>
      <c r="E136" s="38"/>
      <c r="F136" s="221" t="s">
        <v>493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170</v>
      </c>
      <c r="AU136" s="15" t="s">
        <v>82</v>
      </c>
    </row>
    <row r="137" s="2" customFormat="1" ht="24.15" customHeight="1">
      <c r="A137" s="36"/>
      <c r="B137" s="37"/>
      <c r="C137" s="202" t="s">
        <v>236</v>
      </c>
      <c r="D137" s="202" t="s">
        <v>161</v>
      </c>
      <c r="E137" s="203" t="s">
        <v>479</v>
      </c>
      <c r="F137" s="204" t="s">
        <v>480</v>
      </c>
      <c r="G137" s="205" t="s">
        <v>308</v>
      </c>
      <c r="H137" s="206">
        <v>2</v>
      </c>
      <c r="I137" s="207"/>
      <c r="J137" s="208">
        <f>ROUND(I137*H137,2)</f>
        <v>0</v>
      </c>
      <c r="K137" s="204" t="s">
        <v>19</v>
      </c>
      <c r="L137" s="42"/>
      <c r="M137" s="209" t="s">
        <v>19</v>
      </c>
      <c r="N137" s="210" t="s">
        <v>43</v>
      </c>
      <c r="O137" s="82"/>
      <c r="P137" s="211">
        <f>O137*H137</f>
        <v>0</v>
      </c>
      <c r="Q137" s="211">
        <v>0.0044200000000000003</v>
      </c>
      <c r="R137" s="211">
        <f>Q137*H137</f>
        <v>0.0088400000000000006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166</v>
      </c>
      <c r="AT137" s="213" t="s">
        <v>161</v>
      </c>
      <c r="AU137" s="213" t="s">
        <v>82</v>
      </c>
      <c r="AY137" s="15" t="s">
        <v>158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80</v>
      </c>
      <c r="BK137" s="214">
        <f>ROUND(I137*H137,2)</f>
        <v>0</v>
      </c>
      <c r="BL137" s="15" t="s">
        <v>166</v>
      </c>
      <c r="BM137" s="213" t="s">
        <v>841</v>
      </c>
    </row>
    <row r="138" s="2" customFormat="1">
      <c r="A138" s="36"/>
      <c r="B138" s="37"/>
      <c r="C138" s="38"/>
      <c r="D138" s="215" t="s">
        <v>168</v>
      </c>
      <c r="E138" s="38"/>
      <c r="F138" s="216" t="s">
        <v>482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168</v>
      </c>
      <c r="AU138" s="15" t="s">
        <v>82</v>
      </c>
    </row>
    <row r="139" s="12" customFormat="1" ht="22.8" customHeight="1">
      <c r="A139" s="12"/>
      <c r="B139" s="186"/>
      <c r="C139" s="187"/>
      <c r="D139" s="188" t="s">
        <v>71</v>
      </c>
      <c r="E139" s="200" t="s">
        <v>494</v>
      </c>
      <c r="F139" s="200" t="s">
        <v>495</v>
      </c>
      <c r="G139" s="187"/>
      <c r="H139" s="187"/>
      <c r="I139" s="190"/>
      <c r="J139" s="201">
        <f>BK139</f>
        <v>0</v>
      </c>
      <c r="K139" s="187"/>
      <c r="L139" s="192"/>
      <c r="M139" s="193"/>
      <c r="N139" s="194"/>
      <c r="O139" s="194"/>
      <c r="P139" s="195">
        <f>SUM(P140:P142)</f>
        <v>0</v>
      </c>
      <c r="Q139" s="194"/>
      <c r="R139" s="195">
        <f>SUM(R140:R142)</f>
        <v>0</v>
      </c>
      <c r="S139" s="194"/>
      <c r="T139" s="196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7" t="s">
        <v>80</v>
      </c>
      <c r="AT139" s="198" t="s">
        <v>71</v>
      </c>
      <c r="AU139" s="198" t="s">
        <v>80</v>
      </c>
      <c r="AY139" s="197" t="s">
        <v>158</v>
      </c>
      <c r="BK139" s="199">
        <f>SUM(BK140:BK142)</f>
        <v>0</v>
      </c>
    </row>
    <row r="140" s="2" customFormat="1" ht="16.5" customHeight="1">
      <c r="A140" s="36"/>
      <c r="B140" s="37"/>
      <c r="C140" s="202" t="s">
        <v>242</v>
      </c>
      <c r="D140" s="202" t="s">
        <v>161</v>
      </c>
      <c r="E140" s="203" t="s">
        <v>496</v>
      </c>
      <c r="F140" s="204" t="s">
        <v>497</v>
      </c>
      <c r="G140" s="205" t="s">
        <v>220</v>
      </c>
      <c r="H140" s="206">
        <v>2.3340000000000001</v>
      </c>
      <c r="I140" s="207"/>
      <c r="J140" s="208">
        <f>ROUND(I140*H140,2)</f>
        <v>0</v>
      </c>
      <c r="K140" s="204" t="s">
        <v>165</v>
      </c>
      <c r="L140" s="42"/>
      <c r="M140" s="209" t="s">
        <v>19</v>
      </c>
      <c r="N140" s="210" t="s">
        <v>43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166</v>
      </c>
      <c r="AT140" s="213" t="s">
        <v>161</v>
      </c>
      <c r="AU140" s="213" t="s">
        <v>82</v>
      </c>
      <c r="AY140" s="15" t="s">
        <v>158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80</v>
      </c>
      <c r="BK140" s="214">
        <f>ROUND(I140*H140,2)</f>
        <v>0</v>
      </c>
      <c r="BL140" s="15" t="s">
        <v>166</v>
      </c>
      <c r="BM140" s="213" t="s">
        <v>842</v>
      </c>
    </row>
    <row r="141" s="2" customFormat="1">
      <c r="A141" s="36"/>
      <c r="B141" s="37"/>
      <c r="C141" s="38"/>
      <c r="D141" s="215" t="s">
        <v>168</v>
      </c>
      <c r="E141" s="38"/>
      <c r="F141" s="216" t="s">
        <v>499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168</v>
      </c>
      <c r="AU141" s="15" t="s">
        <v>82</v>
      </c>
    </row>
    <row r="142" s="2" customFormat="1">
      <c r="A142" s="36"/>
      <c r="B142" s="37"/>
      <c r="C142" s="38"/>
      <c r="D142" s="220" t="s">
        <v>170</v>
      </c>
      <c r="E142" s="38"/>
      <c r="F142" s="221" t="s">
        <v>500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170</v>
      </c>
      <c r="AU142" s="15" t="s">
        <v>82</v>
      </c>
    </row>
    <row r="143" s="12" customFormat="1" ht="25.92" customHeight="1">
      <c r="A143" s="12"/>
      <c r="B143" s="186"/>
      <c r="C143" s="187"/>
      <c r="D143" s="188" t="s">
        <v>71</v>
      </c>
      <c r="E143" s="189" t="s">
        <v>271</v>
      </c>
      <c r="F143" s="189" t="s">
        <v>272</v>
      </c>
      <c r="G143" s="187"/>
      <c r="H143" s="187"/>
      <c r="I143" s="190"/>
      <c r="J143" s="191">
        <f>BK143</f>
        <v>0</v>
      </c>
      <c r="K143" s="187"/>
      <c r="L143" s="192"/>
      <c r="M143" s="193"/>
      <c r="N143" s="194"/>
      <c r="O143" s="194"/>
      <c r="P143" s="195">
        <f>P144+P154+P180+P205+P236+P243+P277+P308</f>
        <v>0</v>
      </c>
      <c r="Q143" s="194"/>
      <c r="R143" s="195">
        <f>R144+R154+R180+R205+R236+R243+R277+R308</f>
        <v>2.9094665686000001</v>
      </c>
      <c r="S143" s="194"/>
      <c r="T143" s="196">
        <f>T144+T154+T180+T205+T236+T243+T277+T308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7" t="s">
        <v>82</v>
      </c>
      <c r="AT143" s="198" t="s">
        <v>71</v>
      </c>
      <c r="AU143" s="198" t="s">
        <v>72</v>
      </c>
      <c r="AY143" s="197" t="s">
        <v>158</v>
      </c>
      <c r="BK143" s="199">
        <f>BK144+BK154+BK180+BK205+BK236+BK243+BK277+BK308</f>
        <v>0</v>
      </c>
    </row>
    <row r="144" s="12" customFormat="1" ht="22.8" customHeight="1">
      <c r="A144" s="12"/>
      <c r="B144" s="186"/>
      <c r="C144" s="187"/>
      <c r="D144" s="188" t="s">
        <v>71</v>
      </c>
      <c r="E144" s="200" t="s">
        <v>501</v>
      </c>
      <c r="F144" s="200" t="s">
        <v>502</v>
      </c>
      <c r="G144" s="187"/>
      <c r="H144" s="187"/>
      <c r="I144" s="190"/>
      <c r="J144" s="201">
        <f>BK144</f>
        <v>0</v>
      </c>
      <c r="K144" s="187"/>
      <c r="L144" s="192"/>
      <c r="M144" s="193"/>
      <c r="N144" s="194"/>
      <c r="O144" s="194"/>
      <c r="P144" s="195">
        <f>SUM(P145:P153)</f>
        <v>0</v>
      </c>
      <c r="Q144" s="194"/>
      <c r="R144" s="195">
        <f>SUM(R145:R153)</f>
        <v>0.071470000000000006</v>
      </c>
      <c r="S144" s="194"/>
      <c r="T144" s="196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7" t="s">
        <v>82</v>
      </c>
      <c r="AT144" s="198" t="s">
        <v>71</v>
      </c>
      <c r="AU144" s="198" t="s">
        <v>80</v>
      </c>
      <c r="AY144" s="197" t="s">
        <v>158</v>
      </c>
      <c r="BK144" s="199">
        <f>SUM(BK145:BK153)</f>
        <v>0</v>
      </c>
    </row>
    <row r="145" s="2" customFormat="1" ht="16.5" customHeight="1">
      <c r="A145" s="36"/>
      <c r="B145" s="37"/>
      <c r="C145" s="202" t="s">
        <v>248</v>
      </c>
      <c r="D145" s="202" t="s">
        <v>161</v>
      </c>
      <c r="E145" s="203" t="s">
        <v>503</v>
      </c>
      <c r="F145" s="204" t="s">
        <v>504</v>
      </c>
      <c r="G145" s="205" t="s">
        <v>164</v>
      </c>
      <c r="H145" s="206">
        <v>20.420000000000002</v>
      </c>
      <c r="I145" s="207"/>
      <c r="J145" s="208">
        <f>ROUND(I145*H145,2)</f>
        <v>0</v>
      </c>
      <c r="K145" s="204" t="s">
        <v>165</v>
      </c>
      <c r="L145" s="42"/>
      <c r="M145" s="209" t="s">
        <v>19</v>
      </c>
      <c r="N145" s="210" t="s">
        <v>43</v>
      </c>
      <c r="O145" s="82"/>
      <c r="P145" s="211">
        <f>O145*H145</f>
        <v>0</v>
      </c>
      <c r="Q145" s="211">
        <v>0.0035000000000000001</v>
      </c>
      <c r="R145" s="211">
        <f>Q145*H145</f>
        <v>0.071470000000000006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259</v>
      </c>
      <c r="AT145" s="213" t="s">
        <v>161</v>
      </c>
      <c r="AU145" s="213" t="s">
        <v>82</v>
      </c>
      <c r="AY145" s="15" t="s">
        <v>158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80</v>
      </c>
      <c r="BK145" s="214">
        <f>ROUND(I145*H145,2)</f>
        <v>0</v>
      </c>
      <c r="BL145" s="15" t="s">
        <v>259</v>
      </c>
      <c r="BM145" s="213" t="s">
        <v>843</v>
      </c>
    </row>
    <row r="146" s="2" customFormat="1">
      <c r="A146" s="36"/>
      <c r="B146" s="37"/>
      <c r="C146" s="38"/>
      <c r="D146" s="215" t="s">
        <v>168</v>
      </c>
      <c r="E146" s="38"/>
      <c r="F146" s="216" t="s">
        <v>506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168</v>
      </c>
      <c r="AU146" s="15" t="s">
        <v>82</v>
      </c>
    </row>
    <row r="147" s="2" customFormat="1">
      <c r="A147" s="36"/>
      <c r="B147" s="37"/>
      <c r="C147" s="38"/>
      <c r="D147" s="220" t="s">
        <v>170</v>
      </c>
      <c r="E147" s="38"/>
      <c r="F147" s="221" t="s">
        <v>507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170</v>
      </c>
      <c r="AU147" s="15" t="s">
        <v>82</v>
      </c>
    </row>
    <row r="148" s="2" customFormat="1" ht="16.5" customHeight="1">
      <c r="A148" s="36"/>
      <c r="B148" s="37"/>
      <c r="C148" s="202" t="s">
        <v>8</v>
      </c>
      <c r="D148" s="202" t="s">
        <v>161</v>
      </c>
      <c r="E148" s="203" t="s">
        <v>508</v>
      </c>
      <c r="F148" s="204" t="s">
        <v>509</v>
      </c>
      <c r="G148" s="205" t="s">
        <v>220</v>
      </c>
      <c r="H148" s="206">
        <v>0.070999999999999994</v>
      </c>
      <c r="I148" s="207"/>
      <c r="J148" s="208">
        <f>ROUND(I148*H148,2)</f>
        <v>0</v>
      </c>
      <c r="K148" s="204" t="s">
        <v>165</v>
      </c>
      <c r="L148" s="42"/>
      <c r="M148" s="209" t="s">
        <v>19</v>
      </c>
      <c r="N148" s="210" t="s">
        <v>43</v>
      </c>
      <c r="O148" s="82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259</v>
      </c>
      <c r="AT148" s="213" t="s">
        <v>161</v>
      </c>
      <c r="AU148" s="213" t="s">
        <v>82</v>
      </c>
      <c r="AY148" s="15" t="s">
        <v>158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80</v>
      </c>
      <c r="BK148" s="214">
        <f>ROUND(I148*H148,2)</f>
        <v>0</v>
      </c>
      <c r="BL148" s="15" t="s">
        <v>259</v>
      </c>
      <c r="BM148" s="213" t="s">
        <v>844</v>
      </c>
    </row>
    <row r="149" s="2" customFormat="1">
      <c r="A149" s="36"/>
      <c r="B149" s="37"/>
      <c r="C149" s="38"/>
      <c r="D149" s="215" t="s">
        <v>168</v>
      </c>
      <c r="E149" s="38"/>
      <c r="F149" s="216" t="s">
        <v>511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168</v>
      </c>
      <c r="AU149" s="15" t="s">
        <v>82</v>
      </c>
    </row>
    <row r="150" s="2" customFormat="1">
      <c r="A150" s="36"/>
      <c r="B150" s="37"/>
      <c r="C150" s="38"/>
      <c r="D150" s="220" t="s">
        <v>170</v>
      </c>
      <c r="E150" s="38"/>
      <c r="F150" s="221" t="s">
        <v>512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170</v>
      </c>
      <c r="AU150" s="15" t="s">
        <v>82</v>
      </c>
    </row>
    <row r="151" s="2" customFormat="1" ht="16.5" customHeight="1">
      <c r="A151" s="36"/>
      <c r="B151" s="37"/>
      <c r="C151" s="202" t="s">
        <v>259</v>
      </c>
      <c r="D151" s="202" t="s">
        <v>161</v>
      </c>
      <c r="E151" s="203" t="s">
        <v>513</v>
      </c>
      <c r="F151" s="204" t="s">
        <v>514</v>
      </c>
      <c r="G151" s="205" t="s">
        <v>220</v>
      </c>
      <c r="H151" s="206">
        <v>0.070999999999999994</v>
      </c>
      <c r="I151" s="207"/>
      <c r="J151" s="208">
        <f>ROUND(I151*H151,2)</f>
        <v>0</v>
      </c>
      <c r="K151" s="204" t="s">
        <v>165</v>
      </c>
      <c r="L151" s="42"/>
      <c r="M151" s="209" t="s">
        <v>19</v>
      </c>
      <c r="N151" s="210" t="s">
        <v>43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259</v>
      </c>
      <c r="AT151" s="213" t="s">
        <v>161</v>
      </c>
      <c r="AU151" s="213" t="s">
        <v>82</v>
      </c>
      <c r="AY151" s="15" t="s">
        <v>158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80</v>
      </c>
      <c r="BK151" s="214">
        <f>ROUND(I151*H151,2)</f>
        <v>0</v>
      </c>
      <c r="BL151" s="15" t="s">
        <v>259</v>
      </c>
      <c r="BM151" s="213" t="s">
        <v>845</v>
      </c>
    </row>
    <row r="152" s="2" customFormat="1">
      <c r="A152" s="36"/>
      <c r="B152" s="37"/>
      <c r="C152" s="38"/>
      <c r="D152" s="215" t="s">
        <v>168</v>
      </c>
      <c r="E152" s="38"/>
      <c r="F152" s="216" t="s">
        <v>516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168</v>
      </c>
      <c r="AU152" s="15" t="s">
        <v>82</v>
      </c>
    </row>
    <row r="153" s="2" customFormat="1">
      <c r="A153" s="36"/>
      <c r="B153" s="37"/>
      <c r="C153" s="38"/>
      <c r="D153" s="220" t="s">
        <v>170</v>
      </c>
      <c r="E153" s="38"/>
      <c r="F153" s="221" t="s">
        <v>517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170</v>
      </c>
      <c r="AU153" s="15" t="s">
        <v>82</v>
      </c>
    </row>
    <row r="154" s="12" customFormat="1" ht="22.8" customHeight="1">
      <c r="A154" s="12"/>
      <c r="B154" s="186"/>
      <c r="C154" s="187"/>
      <c r="D154" s="188" t="s">
        <v>71</v>
      </c>
      <c r="E154" s="200" t="s">
        <v>518</v>
      </c>
      <c r="F154" s="200" t="s">
        <v>519</v>
      </c>
      <c r="G154" s="187"/>
      <c r="H154" s="187"/>
      <c r="I154" s="190"/>
      <c r="J154" s="201">
        <f>BK154</f>
        <v>0</v>
      </c>
      <c r="K154" s="187"/>
      <c r="L154" s="192"/>
      <c r="M154" s="193"/>
      <c r="N154" s="194"/>
      <c r="O154" s="194"/>
      <c r="P154" s="195">
        <f>SUM(P155:P179)</f>
        <v>0</v>
      </c>
      <c r="Q154" s="194"/>
      <c r="R154" s="195">
        <f>SUM(R155:R179)</f>
        <v>0.25575967820000001</v>
      </c>
      <c r="S154" s="194"/>
      <c r="T154" s="196">
        <f>SUM(T155:T179)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7" t="s">
        <v>82</v>
      </c>
      <c r="AT154" s="198" t="s">
        <v>71</v>
      </c>
      <c r="AU154" s="198" t="s">
        <v>80</v>
      </c>
      <c r="AY154" s="197" t="s">
        <v>158</v>
      </c>
      <c r="BK154" s="199">
        <f>SUM(BK155:BK179)</f>
        <v>0</v>
      </c>
    </row>
    <row r="155" s="2" customFormat="1" ht="16.5" customHeight="1">
      <c r="A155" s="36"/>
      <c r="B155" s="37"/>
      <c r="C155" s="202" t="s">
        <v>265</v>
      </c>
      <c r="D155" s="202" t="s">
        <v>161</v>
      </c>
      <c r="E155" s="203" t="s">
        <v>530</v>
      </c>
      <c r="F155" s="204" t="s">
        <v>531</v>
      </c>
      <c r="G155" s="205" t="s">
        <v>164</v>
      </c>
      <c r="H155" s="206">
        <v>3.5819999999999999</v>
      </c>
      <c r="I155" s="207"/>
      <c r="J155" s="208">
        <f>ROUND(I155*H155,2)</f>
        <v>0</v>
      </c>
      <c r="K155" s="204" t="s">
        <v>165</v>
      </c>
      <c r="L155" s="42"/>
      <c r="M155" s="209" t="s">
        <v>19</v>
      </c>
      <c r="N155" s="210" t="s">
        <v>43</v>
      </c>
      <c r="O155" s="82"/>
      <c r="P155" s="211">
        <f>O155*H155</f>
        <v>0</v>
      </c>
      <c r="Q155" s="211">
        <v>0.013550400000000001</v>
      </c>
      <c r="R155" s="211">
        <f>Q155*H155</f>
        <v>0.048537532799999998</v>
      </c>
      <c r="S155" s="211">
        <v>0</v>
      </c>
      <c r="T155" s="21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259</v>
      </c>
      <c r="AT155" s="213" t="s">
        <v>161</v>
      </c>
      <c r="AU155" s="213" t="s">
        <v>82</v>
      </c>
      <c r="AY155" s="15" t="s">
        <v>158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80</v>
      </c>
      <c r="BK155" s="214">
        <f>ROUND(I155*H155,2)</f>
        <v>0</v>
      </c>
      <c r="BL155" s="15" t="s">
        <v>259</v>
      </c>
      <c r="BM155" s="213" t="s">
        <v>846</v>
      </c>
    </row>
    <row r="156" s="2" customFormat="1">
      <c r="A156" s="36"/>
      <c r="B156" s="37"/>
      <c r="C156" s="38"/>
      <c r="D156" s="215" t="s">
        <v>168</v>
      </c>
      <c r="E156" s="38"/>
      <c r="F156" s="216" t="s">
        <v>533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168</v>
      </c>
      <c r="AU156" s="15" t="s">
        <v>82</v>
      </c>
    </row>
    <row r="157" s="2" customFormat="1">
      <c r="A157" s="36"/>
      <c r="B157" s="37"/>
      <c r="C157" s="38"/>
      <c r="D157" s="220" t="s">
        <v>170</v>
      </c>
      <c r="E157" s="38"/>
      <c r="F157" s="221" t="s">
        <v>534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170</v>
      </c>
      <c r="AU157" s="15" t="s">
        <v>82</v>
      </c>
    </row>
    <row r="158" s="2" customFormat="1" ht="16.5" customHeight="1">
      <c r="A158" s="36"/>
      <c r="B158" s="37"/>
      <c r="C158" s="202" t="s">
        <v>275</v>
      </c>
      <c r="D158" s="202" t="s">
        <v>161</v>
      </c>
      <c r="E158" s="203" t="s">
        <v>520</v>
      </c>
      <c r="F158" s="204" t="s">
        <v>521</v>
      </c>
      <c r="G158" s="205" t="s">
        <v>164</v>
      </c>
      <c r="H158" s="206">
        <v>3.5819999999999999</v>
      </c>
      <c r="I158" s="207"/>
      <c r="J158" s="208">
        <f>ROUND(I158*H158,2)</f>
        <v>0</v>
      </c>
      <c r="K158" s="204" t="s">
        <v>165</v>
      </c>
      <c r="L158" s="42"/>
      <c r="M158" s="209" t="s">
        <v>19</v>
      </c>
      <c r="N158" s="210" t="s">
        <v>43</v>
      </c>
      <c r="O158" s="82"/>
      <c r="P158" s="211">
        <f>O158*H158</f>
        <v>0</v>
      </c>
      <c r="Q158" s="211">
        <v>0.00020000000000000001</v>
      </c>
      <c r="R158" s="211">
        <f>Q158*H158</f>
        <v>0.00071639999999999996</v>
      </c>
      <c r="S158" s="211">
        <v>0</v>
      </c>
      <c r="T158" s="21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3" t="s">
        <v>259</v>
      </c>
      <c r="AT158" s="213" t="s">
        <v>161</v>
      </c>
      <c r="AU158" s="213" t="s">
        <v>82</v>
      </c>
      <c r="AY158" s="15" t="s">
        <v>158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80</v>
      </c>
      <c r="BK158" s="214">
        <f>ROUND(I158*H158,2)</f>
        <v>0</v>
      </c>
      <c r="BL158" s="15" t="s">
        <v>259</v>
      </c>
      <c r="BM158" s="213" t="s">
        <v>847</v>
      </c>
    </row>
    <row r="159" s="2" customFormat="1">
      <c r="A159" s="36"/>
      <c r="B159" s="37"/>
      <c r="C159" s="38"/>
      <c r="D159" s="215" t="s">
        <v>168</v>
      </c>
      <c r="E159" s="38"/>
      <c r="F159" s="216" t="s">
        <v>523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168</v>
      </c>
      <c r="AU159" s="15" t="s">
        <v>82</v>
      </c>
    </row>
    <row r="160" s="2" customFormat="1">
      <c r="A160" s="36"/>
      <c r="B160" s="37"/>
      <c r="C160" s="38"/>
      <c r="D160" s="220" t="s">
        <v>170</v>
      </c>
      <c r="E160" s="38"/>
      <c r="F160" s="221" t="s">
        <v>524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170</v>
      </c>
      <c r="AU160" s="15" t="s">
        <v>82</v>
      </c>
    </row>
    <row r="161" s="2" customFormat="1" ht="16.5" customHeight="1">
      <c r="A161" s="36"/>
      <c r="B161" s="37"/>
      <c r="C161" s="202" t="s">
        <v>282</v>
      </c>
      <c r="D161" s="202" t="s">
        <v>161</v>
      </c>
      <c r="E161" s="203" t="s">
        <v>525</v>
      </c>
      <c r="F161" s="204" t="s">
        <v>526</v>
      </c>
      <c r="G161" s="205" t="s">
        <v>164</v>
      </c>
      <c r="H161" s="206">
        <v>10.602</v>
      </c>
      <c r="I161" s="207"/>
      <c r="J161" s="208">
        <f>ROUND(I161*H161,2)</f>
        <v>0</v>
      </c>
      <c r="K161" s="204" t="s">
        <v>165</v>
      </c>
      <c r="L161" s="42"/>
      <c r="M161" s="209" t="s">
        <v>19</v>
      </c>
      <c r="N161" s="210" t="s">
        <v>43</v>
      </c>
      <c r="O161" s="82"/>
      <c r="P161" s="211">
        <f>O161*H161</f>
        <v>0</v>
      </c>
      <c r="Q161" s="211">
        <v>0.0014</v>
      </c>
      <c r="R161" s="211">
        <f>Q161*H161</f>
        <v>0.0148428</v>
      </c>
      <c r="S161" s="211">
        <v>0</v>
      </c>
      <c r="T161" s="21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3" t="s">
        <v>259</v>
      </c>
      <c r="AT161" s="213" t="s">
        <v>161</v>
      </c>
      <c r="AU161" s="213" t="s">
        <v>82</v>
      </c>
      <c r="AY161" s="15" t="s">
        <v>158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80</v>
      </c>
      <c r="BK161" s="214">
        <f>ROUND(I161*H161,2)</f>
        <v>0</v>
      </c>
      <c r="BL161" s="15" t="s">
        <v>259</v>
      </c>
      <c r="BM161" s="213" t="s">
        <v>848</v>
      </c>
    </row>
    <row r="162" s="2" customFormat="1">
      <c r="A162" s="36"/>
      <c r="B162" s="37"/>
      <c r="C162" s="38"/>
      <c r="D162" s="215" t="s">
        <v>168</v>
      </c>
      <c r="E162" s="38"/>
      <c r="F162" s="216" t="s">
        <v>528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168</v>
      </c>
      <c r="AU162" s="15" t="s">
        <v>82</v>
      </c>
    </row>
    <row r="163" s="2" customFormat="1">
      <c r="A163" s="36"/>
      <c r="B163" s="37"/>
      <c r="C163" s="38"/>
      <c r="D163" s="220" t="s">
        <v>170</v>
      </c>
      <c r="E163" s="38"/>
      <c r="F163" s="221" t="s">
        <v>529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170</v>
      </c>
      <c r="AU163" s="15" t="s">
        <v>82</v>
      </c>
    </row>
    <row r="164" s="2" customFormat="1" ht="16.5" customHeight="1">
      <c r="A164" s="36"/>
      <c r="B164" s="37"/>
      <c r="C164" s="202" t="s">
        <v>288</v>
      </c>
      <c r="D164" s="202" t="s">
        <v>161</v>
      </c>
      <c r="E164" s="203" t="s">
        <v>849</v>
      </c>
      <c r="F164" s="204" t="s">
        <v>850</v>
      </c>
      <c r="G164" s="205" t="s">
        <v>164</v>
      </c>
      <c r="H164" s="206">
        <v>0.46100000000000002</v>
      </c>
      <c r="I164" s="207"/>
      <c r="J164" s="208">
        <f>ROUND(I164*H164,2)</f>
        <v>0</v>
      </c>
      <c r="K164" s="204" t="s">
        <v>165</v>
      </c>
      <c r="L164" s="42"/>
      <c r="M164" s="209" t="s">
        <v>19</v>
      </c>
      <c r="N164" s="210" t="s">
        <v>43</v>
      </c>
      <c r="O164" s="82"/>
      <c r="P164" s="211">
        <f>O164*H164</f>
        <v>0</v>
      </c>
      <c r="Q164" s="211">
        <v>0.0246492</v>
      </c>
      <c r="R164" s="211">
        <f>Q164*H164</f>
        <v>0.0113632812</v>
      </c>
      <c r="S164" s="211">
        <v>0</v>
      </c>
      <c r="T164" s="21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259</v>
      </c>
      <c r="AT164" s="213" t="s">
        <v>161</v>
      </c>
      <c r="AU164" s="213" t="s">
        <v>82</v>
      </c>
      <c r="AY164" s="15" t="s">
        <v>158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80</v>
      </c>
      <c r="BK164" s="214">
        <f>ROUND(I164*H164,2)</f>
        <v>0</v>
      </c>
      <c r="BL164" s="15" t="s">
        <v>259</v>
      </c>
      <c r="BM164" s="213" t="s">
        <v>851</v>
      </c>
    </row>
    <row r="165" s="2" customFormat="1">
      <c r="A165" s="36"/>
      <c r="B165" s="37"/>
      <c r="C165" s="38"/>
      <c r="D165" s="215" t="s">
        <v>168</v>
      </c>
      <c r="E165" s="38"/>
      <c r="F165" s="216" t="s">
        <v>852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168</v>
      </c>
      <c r="AU165" s="15" t="s">
        <v>82</v>
      </c>
    </row>
    <row r="166" s="2" customFormat="1">
      <c r="A166" s="36"/>
      <c r="B166" s="37"/>
      <c r="C166" s="38"/>
      <c r="D166" s="220" t="s">
        <v>170</v>
      </c>
      <c r="E166" s="38"/>
      <c r="F166" s="221" t="s">
        <v>853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170</v>
      </c>
      <c r="AU166" s="15" t="s">
        <v>82</v>
      </c>
    </row>
    <row r="167" s="2" customFormat="1" ht="16.5" customHeight="1">
      <c r="A167" s="36"/>
      <c r="B167" s="37"/>
      <c r="C167" s="202" t="s">
        <v>7</v>
      </c>
      <c r="D167" s="202" t="s">
        <v>161</v>
      </c>
      <c r="E167" s="203" t="s">
        <v>535</v>
      </c>
      <c r="F167" s="204" t="s">
        <v>536</v>
      </c>
      <c r="G167" s="205" t="s">
        <v>443</v>
      </c>
      <c r="H167" s="206">
        <v>1.4850000000000001</v>
      </c>
      <c r="I167" s="207"/>
      <c r="J167" s="208">
        <f>ROUND(I167*H167,2)</f>
        <v>0</v>
      </c>
      <c r="K167" s="204" t="s">
        <v>19</v>
      </c>
      <c r="L167" s="42"/>
      <c r="M167" s="209" t="s">
        <v>19</v>
      </c>
      <c r="N167" s="210" t="s">
        <v>43</v>
      </c>
      <c r="O167" s="82"/>
      <c r="P167" s="211">
        <f>O167*H167</f>
        <v>0</v>
      </c>
      <c r="Q167" s="211">
        <v>0.016341000000000001</v>
      </c>
      <c r="R167" s="211">
        <f>Q167*H167</f>
        <v>0.024266385000000005</v>
      </c>
      <c r="S167" s="211">
        <v>0</v>
      </c>
      <c r="T167" s="21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3" t="s">
        <v>259</v>
      </c>
      <c r="AT167" s="213" t="s">
        <v>161</v>
      </c>
      <c r="AU167" s="213" t="s">
        <v>82</v>
      </c>
      <c r="AY167" s="15" t="s">
        <v>158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80</v>
      </c>
      <c r="BK167" s="214">
        <f>ROUND(I167*H167,2)</f>
        <v>0</v>
      </c>
      <c r="BL167" s="15" t="s">
        <v>259</v>
      </c>
      <c r="BM167" s="213" t="s">
        <v>854</v>
      </c>
    </row>
    <row r="168" s="2" customFormat="1">
      <c r="A168" s="36"/>
      <c r="B168" s="37"/>
      <c r="C168" s="38"/>
      <c r="D168" s="215" t="s">
        <v>168</v>
      </c>
      <c r="E168" s="38"/>
      <c r="F168" s="216" t="s">
        <v>538</v>
      </c>
      <c r="G168" s="38"/>
      <c r="H168" s="38"/>
      <c r="I168" s="217"/>
      <c r="J168" s="38"/>
      <c r="K168" s="38"/>
      <c r="L168" s="42"/>
      <c r="M168" s="218"/>
      <c r="N168" s="219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168</v>
      </c>
      <c r="AU168" s="15" t="s">
        <v>82</v>
      </c>
    </row>
    <row r="169" s="2" customFormat="1" ht="16.5" customHeight="1">
      <c r="A169" s="36"/>
      <c r="B169" s="37"/>
      <c r="C169" s="202" t="s">
        <v>299</v>
      </c>
      <c r="D169" s="202" t="s">
        <v>161</v>
      </c>
      <c r="E169" s="203" t="s">
        <v>539</v>
      </c>
      <c r="F169" s="204" t="s">
        <v>540</v>
      </c>
      <c r="G169" s="205" t="s">
        <v>443</v>
      </c>
      <c r="H169" s="206">
        <v>5.0739999999999998</v>
      </c>
      <c r="I169" s="207"/>
      <c r="J169" s="208">
        <f>ROUND(I169*H169,2)</f>
        <v>0</v>
      </c>
      <c r="K169" s="204" t="s">
        <v>19</v>
      </c>
      <c r="L169" s="42"/>
      <c r="M169" s="209" t="s">
        <v>19</v>
      </c>
      <c r="N169" s="210" t="s">
        <v>43</v>
      </c>
      <c r="O169" s="82"/>
      <c r="P169" s="211">
        <f>O169*H169</f>
        <v>0</v>
      </c>
      <c r="Q169" s="211">
        <v>0.0243308</v>
      </c>
      <c r="R169" s="211">
        <f>Q169*H169</f>
        <v>0.1234544792</v>
      </c>
      <c r="S169" s="211">
        <v>0</v>
      </c>
      <c r="T169" s="21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3" t="s">
        <v>259</v>
      </c>
      <c r="AT169" s="213" t="s">
        <v>161</v>
      </c>
      <c r="AU169" s="213" t="s">
        <v>82</v>
      </c>
      <c r="AY169" s="15" t="s">
        <v>158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5" t="s">
        <v>80</v>
      </c>
      <c r="BK169" s="214">
        <f>ROUND(I169*H169,2)</f>
        <v>0</v>
      </c>
      <c r="BL169" s="15" t="s">
        <v>259</v>
      </c>
      <c r="BM169" s="213" t="s">
        <v>855</v>
      </c>
    </row>
    <row r="170" s="2" customFormat="1">
      <c r="A170" s="36"/>
      <c r="B170" s="37"/>
      <c r="C170" s="38"/>
      <c r="D170" s="215" t="s">
        <v>168</v>
      </c>
      <c r="E170" s="38"/>
      <c r="F170" s="216" t="s">
        <v>542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168</v>
      </c>
      <c r="AU170" s="15" t="s">
        <v>82</v>
      </c>
    </row>
    <row r="171" s="2" customFormat="1" ht="16.5" customHeight="1">
      <c r="A171" s="36"/>
      <c r="B171" s="37"/>
      <c r="C171" s="202" t="s">
        <v>305</v>
      </c>
      <c r="D171" s="202" t="s">
        <v>161</v>
      </c>
      <c r="E171" s="203" t="s">
        <v>543</v>
      </c>
      <c r="F171" s="204" t="s">
        <v>544</v>
      </c>
      <c r="G171" s="205" t="s">
        <v>164</v>
      </c>
      <c r="H171" s="206">
        <v>1.7</v>
      </c>
      <c r="I171" s="207"/>
      <c r="J171" s="208">
        <f>ROUND(I171*H171,2)</f>
        <v>0</v>
      </c>
      <c r="K171" s="204" t="s">
        <v>165</v>
      </c>
      <c r="L171" s="42"/>
      <c r="M171" s="209" t="s">
        <v>19</v>
      </c>
      <c r="N171" s="210" t="s">
        <v>43</v>
      </c>
      <c r="O171" s="82"/>
      <c r="P171" s="211">
        <f>O171*H171</f>
        <v>0</v>
      </c>
      <c r="Q171" s="211">
        <v>0.019164</v>
      </c>
      <c r="R171" s="211">
        <f>Q171*H171</f>
        <v>0.032578799999999998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259</v>
      </c>
      <c r="AT171" s="213" t="s">
        <v>161</v>
      </c>
      <c r="AU171" s="213" t="s">
        <v>82</v>
      </c>
      <c r="AY171" s="15" t="s">
        <v>158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259</v>
      </c>
      <c r="BM171" s="213" t="s">
        <v>856</v>
      </c>
    </row>
    <row r="172" s="2" customFormat="1">
      <c r="A172" s="36"/>
      <c r="B172" s="37"/>
      <c r="C172" s="38"/>
      <c r="D172" s="215" t="s">
        <v>168</v>
      </c>
      <c r="E172" s="38"/>
      <c r="F172" s="216" t="s">
        <v>546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168</v>
      </c>
      <c r="AU172" s="15" t="s">
        <v>82</v>
      </c>
    </row>
    <row r="173" s="2" customFormat="1">
      <c r="A173" s="36"/>
      <c r="B173" s="37"/>
      <c r="C173" s="38"/>
      <c r="D173" s="220" t="s">
        <v>170</v>
      </c>
      <c r="E173" s="38"/>
      <c r="F173" s="221" t="s">
        <v>547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170</v>
      </c>
      <c r="AU173" s="15" t="s">
        <v>82</v>
      </c>
    </row>
    <row r="174" s="2" customFormat="1" ht="16.5" customHeight="1">
      <c r="A174" s="36"/>
      <c r="B174" s="37"/>
      <c r="C174" s="202" t="s">
        <v>312</v>
      </c>
      <c r="D174" s="202" t="s">
        <v>161</v>
      </c>
      <c r="E174" s="203" t="s">
        <v>548</v>
      </c>
      <c r="F174" s="204" t="s">
        <v>549</v>
      </c>
      <c r="G174" s="205" t="s">
        <v>220</v>
      </c>
      <c r="H174" s="206">
        <v>0.25600000000000001</v>
      </c>
      <c r="I174" s="207"/>
      <c r="J174" s="208">
        <f>ROUND(I174*H174,2)</f>
        <v>0</v>
      </c>
      <c r="K174" s="204" t="s">
        <v>165</v>
      </c>
      <c r="L174" s="42"/>
      <c r="M174" s="209" t="s">
        <v>19</v>
      </c>
      <c r="N174" s="210" t="s">
        <v>43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259</v>
      </c>
      <c r="AT174" s="213" t="s">
        <v>161</v>
      </c>
      <c r="AU174" s="213" t="s">
        <v>82</v>
      </c>
      <c r="AY174" s="15" t="s">
        <v>158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80</v>
      </c>
      <c r="BK174" s="214">
        <f>ROUND(I174*H174,2)</f>
        <v>0</v>
      </c>
      <c r="BL174" s="15" t="s">
        <v>259</v>
      </c>
      <c r="BM174" s="213" t="s">
        <v>857</v>
      </c>
    </row>
    <row r="175" s="2" customFormat="1">
      <c r="A175" s="36"/>
      <c r="B175" s="37"/>
      <c r="C175" s="38"/>
      <c r="D175" s="215" t="s">
        <v>168</v>
      </c>
      <c r="E175" s="38"/>
      <c r="F175" s="216" t="s">
        <v>551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168</v>
      </c>
      <c r="AU175" s="15" t="s">
        <v>82</v>
      </c>
    </row>
    <row r="176" s="2" customFormat="1">
      <c r="A176" s="36"/>
      <c r="B176" s="37"/>
      <c r="C176" s="38"/>
      <c r="D176" s="220" t="s">
        <v>170</v>
      </c>
      <c r="E176" s="38"/>
      <c r="F176" s="221" t="s">
        <v>552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170</v>
      </c>
      <c r="AU176" s="15" t="s">
        <v>82</v>
      </c>
    </row>
    <row r="177" s="2" customFormat="1" ht="16.5" customHeight="1">
      <c r="A177" s="36"/>
      <c r="B177" s="37"/>
      <c r="C177" s="202" t="s">
        <v>318</v>
      </c>
      <c r="D177" s="202" t="s">
        <v>161</v>
      </c>
      <c r="E177" s="203" t="s">
        <v>553</v>
      </c>
      <c r="F177" s="204" t="s">
        <v>554</v>
      </c>
      <c r="G177" s="205" t="s">
        <v>220</v>
      </c>
      <c r="H177" s="206">
        <v>0.25600000000000001</v>
      </c>
      <c r="I177" s="207"/>
      <c r="J177" s="208">
        <f>ROUND(I177*H177,2)</f>
        <v>0</v>
      </c>
      <c r="K177" s="204" t="s">
        <v>165</v>
      </c>
      <c r="L177" s="42"/>
      <c r="M177" s="209" t="s">
        <v>19</v>
      </c>
      <c r="N177" s="210" t="s">
        <v>43</v>
      </c>
      <c r="O177" s="82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259</v>
      </c>
      <c r="AT177" s="213" t="s">
        <v>161</v>
      </c>
      <c r="AU177" s="213" t="s">
        <v>82</v>
      </c>
      <c r="AY177" s="15" t="s">
        <v>158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80</v>
      </c>
      <c r="BK177" s="214">
        <f>ROUND(I177*H177,2)</f>
        <v>0</v>
      </c>
      <c r="BL177" s="15" t="s">
        <v>259</v>
      </c>
      <c r="BM177" s="213" t="s">
        <v>858</v>
      </c>
    </row>
    <row r="178" s="2" customFormat="1">
      <c r="A178" s="36"/>
      <c r="B178" s="37"/>
      <c r="C178" s="38"/>
      <c r="D178" s="215" t="s">
        <v>168</v>
      </c>
      <c r="E178" s="38"/>
      <c r="F178" s="216" t="s">
        <v>556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168</v>
      </c>
      <c r="AU178" s="15" t="s">
        <v>82</v>
      </c>
    </row>
    <row r="179" s="2" customFormat="1">
      <c r="A179" s="36"/>
      <c r="B179" s="37"/>
      <c r="C179" s="38"/>
      <c r="D179" s="220" t="s">
        <v>170</v>
      </c>
      <c r="E179" s="38"/>
      <c r="F179" s="221" t="s">
        <v>557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170</v>
      </c>
      <c r="AU179" s="15" t="s">
        <v>82</v>
      </c>
    </row>
    <row r="180" s="12" customFormat="1" ht="22.8" customHeight="1">
      <c r="A180" s="12"/>
      <c r="B180" s="186"/>
      <c r="C180" s="187"/>
      <c r="D180" s="188" t="s">
        <v>71</v>
      </c>
      <c r="E180" s="200" t="s">
        <v>316</v>
      </c>
      <c r="F180" s="200" t="s">
        <v>317</v>
      </c>
      <c r="G180" s="187"/>
      <c r="H180" s="187"/>
      <c r="I180" s="190"/>
      <c r="J180" s="201">
        <f>BK180</f>
        <v>0</v>
      </c>
      <c r="K180" s="187"/>
      <c r="L180" s="192"/>
      <c r="M180" s="193"/>
      <c r="N180" s="194"/>
      <c r="O180" s="194"/>
      <c r="P180" s="195">
        <f>SUM(P181:P204)</f>
        <v>0</v>
      </c>
      <c r="Q180" s="194"/>
      <c r="R180" s="195">
        <f>SUM(R181:R204)</f>
        <v>0.094199999999999992</v>
      </c>
      <c r="S180" s="194"/>
      <c r="T180" s="196">
        <f>SUM(T181:T204)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7" t="s">
        <v>82</v>
      </c>
      <c r="AT180" s="198" t="s">
        <v>71</v>
      </c>
      <c r="AU180" s="198" t="s">
        <v>80</v>
      </c>
      <c r="AY180" s="197" t="s">
        <v>158</v>
      </c>
      <c r="BK180" s="199">
        <f>SUM(BK181:BK204)</f>
        <v>0</v>
      </c>
    </row>
    <row r="181" s="2" customFormat="1" ht="16.5" customHeight="1">
      <c r="A181" s="36"/>
      <c r="B181" s="37"/>
      <c r="C181" s="202" t="s">
        <v>323</v>
      </c>
      <c r="D181" s="202" t="s">
        <v>161</v>
      </c>
      <c r="E181" s="203" t="s">
        <v>558</v>
      </c>
      <c r="F181" s="204" t="s">
        <v>559</v>
      </c>
      <c r="G181" s="205" t="s">
        <v>321</v>
      </c>
      <c r="H181" s="206">
        <v>4</v>
      </c>
      <c r="I181" s="207"/>
      <c r="J181" s="208">
        <f>ROUND(I181*H181,2)</f>
        <v>0</v>
      </c>
      <c r="K181" s="204" t="s">
        <v>560</v>
      </c>
      <c r="L181" s="42"/>
      <c r="M181" s="209" t="s">
        <v>19</v>
      </c>
      <c r="N181" s="210" t="s">
        <v>43</v>
      </c>
      <c r="O181" s="82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3" t="s">
        <v>259</v>
      </c>
      <c r="AT181" s="213" t="s">
        <v>161</v>
      </c>
      <c r="AU181" s="213" t="s">
        <v>82</v>
      </c>
      <c r="AY181" s="15" t="s">
        <v>158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80</v>
      </c>
      <c r="BK181" s="214">
        <f>ROUND(I181*H181,2)</f>
        <v>0</v>
      </c>
      <c r="BL181" s="15" t="s">
        <v>259</v>
      </c>
      <c r="BM181" s="213" t="s">
        <v>859</v>
      </c>
    </row>
    <row r="182" s="2" customFormat="1">
      <c r="A182" s="36"/>
      <c r="B182" s="37"/>
      <c r="C182" s="38"/>
      <c r="D182" s="215" t="s">
        <v>168</v>
      </c>
      <c r="E182" s="38"/>
      <c r="F182" s="216" t="s">
        <v>559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168</v>
      </c>
      <c r="AU182" s="15" t="s">
        <v>82</v>
      </c>
    </row>
    <row r="183" s="2" customFormat="1">
      <c r="A183" s="36"/>
      <c r="B183" s="37"/>
      <c r="C183" s="38"/>
      <c r="D183" s="220" t="s">
        <v>170</v>
      </c>
      <c r="E183" s="38"/>
      <c r="F183" s="221" t="s">
        <v>562</v>
      </c>
      <c r="G183" s="38"/>
      <c r="H183" s="38"/>
      <c r="I183" s="217"/>
      <c r="J183" s="38"/>
      <c r="K183" s="38"/>
      <c r="L183" s="42"/>
      <c r="M183" s="218"/>
      <c r="N183" s="21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170</v>
      </c>
      <c r="AU183" s="15" t="s">
        <v>82</v>
      </c>
    </row>
    <row r="184" s="2" customFormat="1" ht="16.5" customHeight="1">
      <c r="A184" s="36"/>
      <c r="B184" s="37"/>
      <c r="C184" s="202" t="s">
        <v>329</v>
      </c>
      <c r="D184" s="202" t="s">
        <v>161</v>
      </c>
      <c r="E184" s="203" t="s">
        <v>563</v>
      </c>
      <c r="F184" s="204" t="s">
        <v>564</v>
      </c>
      <c r="G184" s="205" t="s">
        <v>308</v>
      </c>
      <c r="H184" s="206">
        <v>6</v>
      </c>
      <c r="I184" s="207"/>
      <c r="J184" s="208">
        <f>ROUND(I184*H184,2)</f>
        <v>0</v>
      </c>
      <c r="K184" s="204" t="s">
        <v>165</v>
      </c>
      <c r="L184" s="42"/>
      <c r="M184" s="209" t="s">
        <v>19</v>
      </c>
      <c r="N184" s="210" t="s">
        <v>43</v>
      </c>
      <c r="O184" s="82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3" t="s">
        <v>259</v>
      </c>
      <c r="AT184" s="213" t="s">
        <v>161</v>
      </c>
      <c r="AU184" s="213" t="s">
        <v>82</v>
      </c>
      <c r="AY184" s="15" t="s">
        <v>158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80</v>
      </c>
      <c r="BK184" s="214">
        <f>ROUND(I184*H184,2)</f>
        <v>0</v>
      </c>
      <c r="BL184" s="15" t="s">
        <v>259</v>
      </c>
      <c r="BM184" s="213" t="s">
        <v>860</v>
      </c>
    </row>
    <row r="185" s="2" customFormat="1">
      <c r="A185" s="36"/>
      <c r="B185" s="37"/>
      <c r="C185" s="38"/>
      <c r="D185" s="215" t="s">
        <v>168</v>
      </c>
      <c r="E185" s="38"/>
      <c r="F185" s="216" t="s">
        <v>566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168</v>
      </c>
      <c r="AU185" s="15" t="s">
        <v>82</v>
      </c>
    </row>
    <row r="186" s="2" customFormat="1">
      <c r="A186" s="36"/>
      <c r="B186" s="37"/>
      <c r="C186" s="38"/>
      <c r="D186" s="220" t="s">
        <v>170</v>
      </c>
      <c r="E186" s="38"/>
      <c r="F186" s="221" t="s">
        <v>567</v>
      </c>
      <c r="G186" s="38"/>
      <c r="H186" s="38"/>
      <c r="I186" s="217"/>
      <c r="J186" s="38"/>
      <c r="K186" s="38"/>
      <c r="L186" s="42"/>
      <c r="M186" s="218"/>
      <c r="N186" s="219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170</v>
      </c>
      <c r="AU186" s="15" t="s">
        <v>82</v>
      </c>
    </row>
    <row r="187" s="2" customFormat="1" ht="16.5" customHeight="1">
      <c r="A187" s="36"/>
      <c r="B187" s="37"/>
      <c r="C187" s="226" t="s">
        <v>335</v>
      </c>
      <c r="D187" s="226" t="s">
        <v>461</v>
      </c>
      <c r="E187" s="227" t="s">
        <v>568</v>
      </c>
      <c r="F187" s="228" t="s">
        <v>569</v>
      </c>
      <c r="G187" s="229" t="s">
        <v>308</v>
      </c>
      <c r="H187" s="230">
        <v>3</v>
      </c>
      <c r="I187" s="231"/>
      <c r="J187" s="232">
        <f>ROUND(I187*H187,2)</f>
        <v>0</v>
      </c>
      <c r="K187" s="228" t="s">
        <v>165</v>
      </c>
      <c r="L187" s="233"/>
      <c r="M187" s="234" t="s">
        <v>19</v>
      </c>
      <c r="N187" s="235" t="s">
        <v>43</v>
      </c>
      <c r="O187" s="82"/>
      <c r="P187" s="211">
        <f>O187*H187</f>
        <v>0</v>
      </c>
      <c r="Q187" s="211">
        <v>0.016</v>
      </c>
      <c r="R187" s="211">
        <f>Q187*H187</f>
        <v>0.048000000000000001</v>
      </c>
      <c r="S187" s="211">
        <v>0</v>
      </c>
      <c r="T187" s="21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3" t="s">
        <v>570</v>
      </c>
      <c r="AT187" s="213" t="s">
        <v>461</v>
      </c>
      <c r="AU187" s="213" t="s">
        <v>82</v>
      </c>
      <c r="AY187" s="15" t="s">
        <v>158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80</v>
      </c>
      <c r="BK187" s="214">
        <f>ROUND(I187*H187,2)</f>
        <v>0</v>
      </c>
      <c r="BL187" s="15" t="s">
        <v>259</v>
      </c>
      <c r="BM187" s="213" t="s">
        <v>861</v>
      </c>
    </row>
    <row r="188" s="2" customFormat="1">
      <c r="A188" s="36"/>
      <c r="B188" s="37"/>
      <c r="C188" s="38"/>
      <c r="D188" s="215" t="s">
        <v>168</v>
      </c>
      <c r="E188" s="38"/>
      <c r="F188" s="216" t="s">
        <v>569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168</v>
      </c>
      <c r="AU188" s="15" t="s">
        <v>82</v>
      </c>
    </row>
    <row r="189" s="2" customFormat="1">
      <c r="A189" s="36"/>
      <c r="B189" s="37"/>
      <c r="C189" s="38"/>
      <c r="D189" s="220" t="s">
        <v>170</v>
      </c>
      <c r="E189" s="38"/>
      <c r="F189" s="221" t="s">
        <v>572</v>
      </c>
      <c r="G189" s="38"/>
      <c r="H189" s="38"/>
      <c r="I189" s="217"/>
      <c r="J189" s="38"/>
      <c r="K189" s="38"/>
      <c r="L189" s="42"/>
      <c r="M189" s="218"/>
      <c r="N189" s="21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170</v>
      </c>
      <c r="AU189" s="15" t="s">
        <v>82</v>
      </c>
    </row>
    <row r="190" s="2" customFormat="1" ht="16.5" customHeight="1">
      <c r="A190" s="36"/>
      <c r="B190" s="37"/>
      <c r="C190" s="226" t="s">
        <v>343</v>
      </c>
      <c r="D190" s="226" t="s">
        <v>461</v>
      </c>
      <c r="E190" s="227" t="s">
        <v>573</v>
      </c>
      <c r="F190" s="228" t="s">
        <v>574</v>
      </c>
      <c r="G190" s="229" t="s">
        <v>308</v>
      </c>
      <c r="H190" s="230">
        <v>3</v>
      </c>
      <c r="I190" s="231"/>
      <c r="J190" s="232">
        <f>ROUND(I190*H190,2)</f>
        <v>0</v>
      </c>
      <c r="K190" s="228" t="s">
        <v>165</v>
      </c>
      <c r="L190" s="233"/>
      <c r="M190" s="234" t="s">
        <v>19</v>
      </c>
      <c r="N190" s="235" t="s">
        <v>43</v>
      </c>
      <c r="O190" s="82"/>
      <c r="P190" s="211">
        <f>O190*H190</f>
        <v>0</v>
      </c>
      <c r="Q190" s="211">
        <v>0.012999999999999999</v>
      </c>
      <c r="R190" s="211">
        <f>Q190*H190</f>
        <v>0.039</v>
      </c>
      <c r="S190" s="211">
        <v>0</v>
      </c>
      <c r="T190" s="21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570</v>
      </c>
      <c r="AT190" s="213" t="s">
        <v>461</v>
      </c>
      <c r="AU190" s="213" t="s">
        <v>82</v>
      </c>
      <c r="AY190" s="15" t="s">
        <v>158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80</v>
      </c>
      <c r="BK190" s="214">
        <f>ROUND(I190*H190,2)</f>
        <v>0</v>
      </c>
      <c r="BL190" s="15" t="s">
        <v>259</v>
      </c>
      <c r="BM190" s="213" t="s">
        <v>862</v>
      </c>
    </row>
    <row r="191" s="2" customFormat="1">
      <c r="A191" s="36"/>
      <c r="B191" s="37"/>
      <c r="C191" s="38"/>
      <c r="D191" s="215" t="s">
        <v>168</v>
      </c>
      <c r="E191" s="38"/>
      <c r="F191" s="216" t="s">
        <v>574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168</v>
      </c>
      <c r="AU191" s="15" t="s">
        <v>82</v>
      </c>
    </row>
    <row r="192" s="2" customFormat="1">
      <c r="A192" s="36"/>
      <c r="B192" s="37"/>
      <c r="C192" s="38"/>
      <c r="D192" s="220" t="s">
        <v>170</v>
      </c>
      <c r="E192" s="38"/>
      <c r="F192" s="221" t="s">
        <v>576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170</v>
      </c>
      <c r="AU192" s="15" t="s">
        <v>82</v>
      </c>
    </row>
    <row r="193" s="2" customFormat="1" ht="16.5" customHeight="1">
      <c r="A193" s="36"/>
      <c r="B193" s="37"/>
      <c r="C193" s="202" t="s">
        <v>582</v>
      </c>
      <c r="D193" s="202" t="s">
        <v>161</v>
      </c>
      <c r="E193" s="203" t="s">
        <v>577</v>
      </c>
      <c r="F193" s="204" t="s">
        <v>578</v>
      </c>
      <c r="G193" s="205" t="s">
        <v>308</v>
      </c>
      <c r="H193" s="206">
        <v>6</v>
      </c>
      <c r="I193" s="207"/>
      <c r="J193" s="208">
        <f>ROUND(I193*H193,2)</f>
        <v>0</v>
      </c>
      <c r="K193" s="204" t="s">
        <v>165</v>
      </c>
      <c r="L193" s="42"/>
      <c r="M193" s="209" t="s">
        <v>19</v>
      </c>
      <c r="N193" s="210" t="s">
        <v>43</v>
      </c>
      <c r="O193" s="82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259</v>
      </c>
      <c r="AT193" s="213" t="s">
        <v>161</v>
      </c>
      <c r="AU193" s="213" t="s">
        <v>82</v>
      </c>
      <c r="AY193" s="15" t="s">
        <v>158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80</v>
      </c>
      <c r="BK193" s="214">
        <f>ROUND(I193*H193,2)</f>
        <v>0</v>
      </c>
      <c r="BL193" s="15" t="s">
        <v>259</v>
      </c>
      <c r="BM193" s="213" t="s">
        <v>863</v>
      </c>
    </row>
    <row r="194" s="2" customFormat="1">
      <c r="A194" s="36"/>
      <c r="B194" s="37"/>
      <c r="C194" s="38"/>
      <c r="D194" s="215" t="s">
        <v>168</v>
      </c>
      <c r="E194" s="38"/>
      <c r="F194" s="216" t="s">
        <v>580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168</v>
      </c>
      <c r="AU194" s="15" t="s">
        <v>82</v>
      </c>
    </row>
    <row r="195" s="2" customFormat="1">
      <c r="A195" s="36"/>
      <c r="B195" s="37"/>
      <c r="C195" s="38"/>
      <c r="D195" s="220" t="s">
        <v>170</v>
      </c>
      <c r="E195" s="38"/>
      <c r="F195" s="221" t="s">
        <v>581</v>
      </c>
      <c r="G195" s="38"/>
      <c r="H195" s="38"/>
      <c r="I195" s="217"/>
      <c r="J195" s="38"/>
      <c r="K195" s="38"/>
      <c r="L195" s="42"/>
      <c r="M195" s="218"/>
      <c r="N195" s="21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170</v>
      </c>
      <c r="AU195" s="15" t="s">
        <v>82</v>
      </c>
    </row>
    <row r="196" s="2" customFormat="1" ht="16.5" customHeight="1">
      <c r="A196" s="36"/>
      <c r="B196" s="37"/>
      <c r="C196" s="226" t="s">
        <v>587</v>
      </c>
      <c r="D196" s="226" t="s">
        <v>461</v>
      </c>
      <c r="E196" s="227" t="s">
        <v>583</v>
      </c>
      <c r="F196" s="228" t="s">
        <v>584</v>
      </c>
      <c r="G196" s="229" t="s">
        <v>308</v>
      </c>
      <c r="H196" s="230">
        <v>6</v>
      </c>
      <c r="I196" s="231"/>
      <c r="J196" s="232">
        <f>ROUND(I196*H196,2)</f>
        <v>0</v>
      </c>
      <c r="K196" s="228" t="s">
        <v>165</v>
      </c>
      <c r="L196" s="233"/>
      <c r="M196" s="234" t="s">
        <v>19</v>
      </c>
      <c r="N196" s="235" t="s">
        <v>43</v>
      </c>
      <c r="O196" s="82"/>
      <c r="P196" s="211">
        <f>O196*H196</f>
        <v>0</v>
      </c>
      <c r="Q196" s="211">
        <v>0.0011999999999999999</v>
      </c>
      <c r="R196" s="211">
        <f>Q196*H196</f>
        <v>0.0071999999999999998</v>
      </c>
      <c r="S196" s="211">
        <v>0</v>
      </c>
      <c r="T196" s="21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570</v>
      </c>
      <c r="AT196" s="213" t="s">
        <v>461</v>
      </c>
      <c r="AU196" s="213" t="s">
        <v>82</v>
      </c>
      <c r="AY196" s="15" t="s">
        <v>158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80</v>
      </c>
      <c r="BK196" s="214">
        <f>ROUND(I196*H196,2)</f>
        <v>0</v>
      </c>
      <c r="BL196" s="15" t="s">
        <v>259</v>
      </c>
      <c r="BM196" s="213" t="s">
        <v>864</v>
      </c>
    </row>
    <row r="197" s="2" customFormat="1">
      <c r="A197" s="36"/>
      <c r="B197" s="37"/>
      <c r="C197" s="38"/>
      <c r="D197" s="215" t="s">
        <v>168</v>
      </c>
      <c r="E197" s="38"/>
      <c r="F197" s="216" t="s">
        <v>584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168</v>
      </c>
      <c r="AU197" s="15" t="s">
        <v>82</v>
      </c>
    </row>
    <row r="198" s="2" customFormat="1">
      <c r="A198" s="36"/>
      <c r="B198" s="37"/>
      <c r="C198" s="38"/>
      <c r="D198" s="220" t="s">
        <v>170</v>
      </c>
      <c r="E198" s="38"/>
      <c r="F198" s="221" t="s">
        <v>586</v>
      </c>
      <c r="G198" s="38"/>
      <c r="H198" s="38"/>
      <c r="I198" s="217"/>
      <c r="J198" s="38"/>
      <c r="K198" s="38"/>
      <c r="L198" s="42"/>
      <c r="M198" s="218"/>
      <c r="N198" s="219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170</v>
      </c>
      <c r="AU198" s="15" t="s">
        <v>82</v>
      </c>
    </row>
    <row r="199" s="2" customFormat="1" ht="16.5" customHeight="1">
      <c r="A199" s="36"/>
      <c r="B199" s="37"/>
      <c r="C199" s="202" t="s">
        <v>570</v>
      </c>
      <c r="D199" s="202" t="s">
        <v>161</v>
      </c>
      <c r="E199" s="203" t="s">
        <v>330</v>
      </c>
      <c r="F199" s="204" t="s">
        <v>331</v>
      </c>
      <c r="G199" s="205" t="s">
        <v>220</v>
      </c>
      <c r="H199" s="206">
        <v>0.094</v>
      </c>
      <c r="I199" s="207"/>
      <c r="J199" s="208">
        <f>ROUND(I199*H199,2)</f>
        <v>0</v>
      </c>
      <c r="K199" s="204" t="s">
        <v>165</v>
      </c>
      <c r="L199" s="42"/>
      <c r="M199" s="209" t="s">
        <v>19</v>
      </c>
      <c r="N199" s="210" t="s">
        <v>43</v>
      </c>
      <c r="O199" s="82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3" t="s">
        <v>259</v>
      </c>
      <c r="AT199" s="213" t="s">
        <v>161</v>
      </c>
      <c r="AU199" s="213" t="s">
        <v>82</v>
      </c>
      <c r="AY199" s="15" t="s">
        <v>158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5" t="s">
        <v>80</v>
      </c>
      <c r="BK199" s="214">
        <f>ROUND(I199*H199,2)</f>
        <v>0</v>
      </c>
      <c r="BL199" s="15" t="s">
        <v>259</v>
      </c>
      <c r="BM199" s="213" t="s">
        <v>865</v>
      </c>
    </row>
    <row r="200" s="2" customFormat="1">
      <c r="A200" s="36"/>
      <c r="B200" s="37"/>
      <c r="C200" s="38"/>
      <c r="D200" s="215" t="s">
        <v>168</v>
      </c>
      <c r="E200" s="38"/>
      <c r="F200" s="216" t="s">
        <v>333</v>
      </c>
      <c r="G200" s="38"/>
      <c r="H200" s="38"/>
      <c r="I200" s="217"/>
      <c r="J200" s="38"/>
      <c r="K200" s="38"/>
      <c r="L200" s="42"/>
      <c r="M200" s="218"/>
      <c r="N200" s="219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168</v>
      </c>
      <c r="AU200" s="15" t="s">
        <v>82</v>
      </c>
    </row>
    <row r="201" s="2" customFormat="1">
      <c r="A201" s="36"/>
      <c r="B201" s="37"/>
      <c r="C201" s="38"/>
      <c r="D201" s="220" t="s">
        <v>170</v>
      </c>
      <c r="E201" s="38"/>
      <c r="F201" s="221" t="s">
        <v>334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170</v>
      </c>
      <c r="AU201" s="15" t="s">
        <v>82</v>
      </c>
    </row>
    <row r="202" s="2" customFormat="1" ht="16.5" customHeight="1">
      <c r="A202" s="36"/>
      <c r="B202" s="37"/>
      <c r="C202" s="202" t="s">
        <v>592</v>
      </c>
      <c r="D202" s="202" t="s">
        <v>161</v>
      </c>
      <c r="E202" s="203" t="s">
        <v>336</v>
      </c>
      <c r="F202" s="204" t="s">
        <v>337</v>
      </c>
      <c r="G202" s="205" t="s">
        <v>220</v>
      </c>
      <c r="H202" s="206">
        <v>0.094</v>
      </c>
      <c r="I202" s="207"/>
      <c r="J202" s="208">
        <f>ROUND(I202*H202,2)</f>
        <v>0</v>
      </c>
      <c r="K202" s="204" t="s">
        <v>165</v>
      </c>
      <c r="L202" s="42"/>
      <c r="M202" s="209" t="s">
        <v>19</v>
      </c>
      <c r="N202" s="210" t="s">
        <v>43</v>
      </c>
      <c r="O202" s="82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259</v>
      </c>
      <c r="AT202" s="213" t="s">
        <v>161</v>
      </c>
      <c r="AU202" s="213" t="s">
        <v>82</v>
      </c>
      <c r="AY202" s="15" t="s">
        <v>158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80</v>
      </c>
      <c r="BK202" s="214">
        <f>ROUND(I202*H202,2)</f>
        <v>0</v>
      </c>
      <c r="BL202" s="15" t="s">
        <v>259</v>
      </c>
      <c r="BM202" s="213" t="s">
        <v>866</v>
      </c>
    </row>
    <row r="203" s="2" customFormat="1">
      <c r="A203" s="36"/>
      <c r="B203" s="37"/>
      <c r="C203" s="38"/>
      <c r="D203" s="215" t="s">
        <v>168</v>
      </c>
      <c r="E203" s="38"/>
      <c r="F203" s="216" t="s">
        <v>339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168</v>
      </c>
      <c r="AU203" s="15" t="s">
        <v>82</v>
      </c>
    </row>
    <row r="204" s="2" customFormat="1">
      <c r="A204" s="36"/>
      <c r="B204" s="37"/>
      <c r="C204" s="38"/>
      <c r="D204" s="220" t="s">
        <v>170</v>
      </c>
      <c r="E204" s="38"/>
      <c r="F204" s="221" t="s">
        <v>340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170</v>
      </c>
      <c r="AU204" s="15" t="s">
        <v>82</v>
      </c>
    </row>
    <row r="205" s="12" customFormat="1" ht="22.8" customHeight="1">
      <c r="A205" s="12"/>
      <c r="B205" s="186"/>
      <c r="C205" s="187"/>
      <c r="D205" s="188" t="s">
        <v>71</v>
      </c>
      <c r="E205" s="200" t="s">
        <v>590</v>
      </c>
      <c r="F205" s="200" t="s">
        <v>591</v>
      </c>
      <c r="G205" s="187"/>
      <c r="H205" s="187"/>
      <c r="I205" s="190"/>
      <c r="J205" s="201">
        <f>BK205</f>
        <v>0</v>
      </c>
      <c r="K205" s="187"/>
      <c r="L205" s="192"/>
      <c r="M205" s="193"/>
      <c r="N205" s="194"/>
      <c r="O205" s="194"/>
      <c r="P205" s="195">
        <f>SUM(P206:P235)</f>
        <v>0</v>
      </c>
      <c r="Q205" s="194"/>
      <c r="R205" s="195">
        <f>SUM(R206:R235)</f>
        <v>0.74040143999999997</v>
      </c>
      <c r="S205" s="194"/>
      <c r="T205" s="196">
        <f>SUM(T206:T235)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7" t="s">
        <v>82</v>
      </c>
      <c r="AT205" s="198" t="s">
        <v>71</v>
      </c>
      <c r="AU205" s="198" t="s">
        <v>80</v>
      </c>
      <c r="AY205" s="197" t="s">
        <v>158</v>
      </c>
      <c r="BK205" s="199">
        <f>SUM(BK206:BK235)</f>
        <v>0</v>
      </c>
    </row>
    <row r="206" s="2" customFormat="1" ht="16.5" customHeight="1">
      <c r="A206" s="36"/>
      <c r="B206" s="37"/>
      <c r="C206" s="202" t="s">
        <v>598</v>
      </c>
      <c r="D206" s="202" t="s">
        <v>161</v>
      </c>
      <c r="E206" s="203" t="s">
        <v>593</v>
      </c>
      <c r="F206" s="204" t="s">
        <v>594</v>
      </c>
      <c r="G206" s="205" t="s">
        <v>164</v>
      </c>
      <c r="H206" s="206">
        <v>20.420000000000002</v>
      </c>
      <c r="I206" s="207"/>
      <c r="J206" s="208">
        <f>ROUND(I206*H206,2)</f>
        <v>0</v>
      </c>
      <c r="K206" s="204" t="s">
        <v>165</v>
      </c>
      <c r="L206" s="42"/>
      <c r="M206" s="209" t="s">
        <v>19</v>
      </c>
      <c r="N206" s="210" t="s">
        <v>43</v>
      </c>
      <c r="O206" s="82"/>
      <c r="P206" s="211">
        <f>O206*H206</f>
        <v>0</v>
      </c>
      <c r="Q206" s="211">
        <v>0.00029999999999999997</v>
      </c>
      <c r="R206" s="211">
        <f>Q206*H206</f>
        <v>0.0061260000000000004</v>
      </c>
      <c r="S206" s="211">
        <v>0</v>
      </c>
      <c r="T206" s="212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3" t="s">
        <v>259</v>
      </c>
      <c r="AT206" s="213" t="s">
        <v>161</v>
      </c>
      <c r="AU206" s="213" t="s">
        <v>82</v>
      </c>
      <c r="AY206" s="15" t="s">
        <v>158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80</v>
      </c>
      <c r="BK206" s="214">
        <f>ROUND(I206*H206,2)</f>
        <v>0</v>
      </c>
      <c r="BL206" s="15" t="s">
        <v>259</v>
      </c>
      <c r="BM206" s="213" t="s">
        <v>867</v>
      </c>
    </row>
    <row r="207" s="2" customFormat="1">
      <c r="A207" s="36"/>
      <c r="B207" s="37"/>
      <c r="C207" s="38"/>
      <c r="D207" s="215" t="s">
        <v>168</v>
      </c>
      <c r="E207" s="38"/>
      <c r="F207" s="216" t="s">
        <v>596</v>
      </c>
      <c r="G207" s="38"/>
      <c r="H207" s="38"/>
      <c r="I207" s="217"/>
      <c r="J207" s="38"/>
      <c r="K207" s="38"/>
      <c r="L207" s="42"/>
      <c r="M207" s="218"/>
      <c r="N207" s="219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168</v>
      </c>
      <c r="AU207" s="15" t="s">
        <v>82</v>
      </c>
    </row>
    <row r="208" s="2" customFormat="1">
      <c r="A208" s="36"/>
      <c r="B208" s="37"/>
      <c r="C208" s="38"/>
      <c r="D208" s="220" t="s">
        <v>170</v>
      </c>
      <c r="E208" s="38"/>
      <c r="F208" s="221" t="s">
        <v>597</v>
      </c>
      <c r="G208" s="38"/>
      <c r="H208" s="38"/>
      <c r="I208" s="217"/>
      <c r="J208" s="38"/>
      <c r="K208" s="38"/>
      <c r="L208" s="42"/>
      <c r="M208" s="218"/>
      <c r="N208" s="219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170</v>
      </c>
      <c r="AU208" s="15" t="s">
        <v>82</v>
      </c>
    </row>
    <row r="209" s="2" customFormat="1" ht="16.5" customHeight="1">
      <c r="A209" s="36"/>
      <c r="B209" s="37"/>
      <c r="C209" s="202" t="s">
        <v>604</v>
      </c>
      <c r="D209" s="202" t="s">
        <v>161</v>
      </c>
      <c r="E209" s="203" t="s">
        <v>599</v>
      </c>
      <c r="F209" s="204" t="s">
        <v>600</v>
      </c>
      <c r="G209" s="205" t="s">
        <v>164</v>
      </c>
      <c r="H209" s="206">
        <v>20.420000000000002</v>
      </c>
      <c r="I209" s="207"/>
      <c r="J209" s="208">
        <f>ROUND(I209*H209,2)</f>
        <v>0</v>
      </c>
      <c r="K209" s="204" t="s">
        <v>165</v>
      </c>
      <c r="L209" s="42"/>
      <c r="M209" s="209" t="s">
        <v>19</v>
      </c>
      <c r="N209" s="210" t="s">
        <v>43</v>
      </c>
      <c r="O209" s="82"/>
      <c r="P209" s="211">
        <f>O209*H209</f>
        <v>0</v>
      </c>
      <c r="Q209" s="211">
        <v>0.0075820000000000002</v>
      </c>
      <c r="R209" s="211">
        <f>Q209*H209</f>
        <v>0.15482444000000001</v>
      </c>
      <c r="S209" s="211">
        <v>0</v>
      </c>
      <c r="T209" s="21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3" t="s">
        <v>259</v>
      </c>
      <c r="AT209" s="213" t="s">
        <v>161</v>
      </c>
      <c r="AU209" s="213" t="s">
        <v>82</v>
      </c>
      <c r="AY209" s="15" t="s">
        <v>158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5" t="s">
        <v>80</v>
      </c>
      <c r="BK209" s="214">
        <f>ROUND(I209*H209,2)</f>
        <v>0</v>
      </c>
      <c r="BL209" s="15" t="s">
        <v>259</v>
      </c>
      <c r="BM209" s="213" t="s">
        <v>868</v>
      </c>
    </row>
    <row r="210" s="2" customFormat="1">
      <c r="A210" s="36"/>
      <c r="B210" s="37"/>
      <c r="C210" s="38"/>
      <c r="D210" s="215" t="s">
        <v>168</v>
      </c>
      <c r="E210" s="38"/>
      <c r="F210" s="216" t="s">
        <v>602</v>
      </c>
      <c r="G210" s="38"/>
      <c r="H210" s="38"/>
      <c r="I210" s="217"/>
      <c r="J210" s="38"/>
      <c r="K210" s="38"/>
      <c r="L210" s="42"/>
      <c r="M210" s="218"/>
      <c r="N210" s="219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168</v>
      </c>
      <c r="AU210" s="15" t="s">
        <v>82</v>
      </c>
    </row>
    <row r="211" s="2" customFormat="1">
      <c r="A211" s="36"/>
      <c r="B211" s="37"/>
      <c r="C211" s="38"/>
      <c r="D211" s="220" t="s">
        <v>170</v>
      </c>
      <c r="E211" s="38"/>
      <c r="F211" s="221" t="s">
        <v>603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170</v>
      </c>
      <c r="AU211" s="15" t="s">
        <v>82</v>
      </c>
    </row>
    <row r="212" s="2" customFormat="1" ht="16.5" customHeight="1">
      <c r="A212" s="36"/>
      <c r="B212" s="37"/>
      <c r="C212" s="202" t="s">
        <v>610</v>
      </c>
      <c r="D212" s="202" t="s">
        <v>161</v>
      </c>
      <c r="E212" s="203" t="s">
        <v>605</v>
      </c>
      <c r="F212" s="204" t="s">
        <v>606</v>
      </c>
      <c r="G212" s="205" t="s">
        <v>443</v>
      </c>
      <c r="H212" s="206">
        <v>2.6000000000000001</v>
      </c>
      <c r="I212" s="207"/>
      <c r="J212" s="208">
        <f>ROUND(I212*H212,2)</f>
        <v>0</v>
      </c>
      <c r="K212" s="204" t="s">
        <v>165</v>
      </c>
      <c r="L212" s="42"/>
      <c r="M212" s="209" t="s">
        <v>19</v>
      </c>
      <c r="N212" s="210" t="s">
        <v>43</v>
      </c>
      <c r="O212" s="82"/>
      <c r="P212" s="211">
        <f>O212*H212</f>
        <v>0</v>
      </c>
      <c r="Q212" s="211">
        <v>0.00030299999999999999</v>
      </c>
      <c r="R212" s="211">
        <f>Q212*H212</f>
        <v>0.00078779999999999996</v>
      </c>
      <c r="S212" s="211">
        <v>0</v>
      </c>
      <c r="T212" s="21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3" t="s">
        <v>259</v>
      </c>
      <c r="AT212" s="213" t="s">
        <v>161</v>
      </c>
      <c r="AU212" s="213" t="s">
        <v>82</v>
      </c>
      <c r="AY212" s="15" t="s">
        <v>158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5" t="s">
        <v>80</v>
      </c>
      <c r="BK212" s="214">
        <f>ROUND(I212*H212,2)</f>
        <v>0</v>
      </c>
      <c r="BL212" s="15" t="s">
        <v>259</v>
      </c>
      <c r="BM212" s="213" t="s">
        <v>869</v>
      </c>
    </row>
    <row r="213" s="2" customFormat="1">
      <c r="A213" s="36"/>
      <c r="B213" s="37"/>
      <c r="C213" s="38"/>
      <c r="D213" s="215" t="s">
        <v>168</v>
      </c>
      <c r="E213" s="38"/>
      <c r="F213" s="216" t="s">
        <v>608</v>
      </c>
      <c r="G213" s="38"/>
      <c r="H213" s="38"/>
      <c r="I213" s="217"/>
      <c r="J213" s="38"/>
      <c r="K213" s="38"/>
      <c r="L213" s="42"/>
      <c r="M213" s="218"/>
      <c r="N213" s="219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168</v>
      </c>
      <c r="AU213" s="15" t="s">
        <v>82</v>
      </c>
    </row>
    <row r="214" s="2" customFormat="1">
      <c r="A214" s="36"/>
      <c r="B214" s="37"/>
      <c r="C214" s="38"/>
      <c r="D214" s="220" t="s">
        <v>170</v>
      </c>
      <c r="E214" s="38"/>
      <c r="F214" s="221" t="s">
        <v>609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170</v>
      </c>
      <c r="AU214" s="15" t="s">
        <v>82</v>
      </c>
    </row>
    <row r="215" s="2" customFormat="1" ht="24.15" customHeight="1">
      <c r="A215" s="36"/>
      <c r="B215" s="37"/>
      <c r="C215" s="226" t="s">
        <v>870</v>
      </c>
      <c r="D215" s="226" t="s">
        <v>461</v>
      </c>
      <c r="E215" s="227" t="s">
        <v>611</v>
      </c>
      <c r="F215" s="228" t="s">
        <v>612</v>
      </c>
      <c r="G215" s="229" t="s">
        <v>164</v>
      </c>
      <c r="H215" s="230">
        <v>0.20300000000000001</v>
      </c>
      <c r="I215" s="231"/>
      <c r="J215" s="232">
        <f>ROUND(I215*H215,2)</f>
        <v>0</v>
      </c>
      <c r="K215" s="228" t="s">
        <v>165</v>
      </c>
      <c r="L215" s="233"/>
      <c r="M215" s="234" t="s">
        <v>19</v>
      </c>
      <c r="N215" s="235" t="s">
        <v>43</v>
      </c>
      <c r="O215" s="82"/>
      <c r="P215" s="211">
        <f>O215*H215</f>
        <v>0</v>
      </c>
      <c r="Q215" s="211">
        <v>0.033000000000000002</v>
      </c>
      <c r="R215" s="211">
        <f>Q215*H215</f>
        <v>0.006699000000000001</v>
      </c>
      <c r="S215" s="211">
        <v>0</v>
      </c>
      <c r="T215" s="21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3" t="s">
        <v>570</v>
      </c>
      <c r="AT215" s="213" t="s">
        <v>461</v>
      </c>
      <c r="AU215" s="213" t="s">
        <v>82</v>
      </c>
      <c r="AY215" s="15" t="s">
        <v>158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5" t="s">
        <v>80</v>
      </c>
      <c r="BK215" s="214">
        <f>ROUND(I215*H215,2)</f>
        <v>0</v>
      </c>
      <c r="BL215" s="15" t="s">
        <v>259</v>
      </c>
      <c r="BM215" s="213" t="s">
        <v>871</v>
      </c>
    </row>
    <row r="216" s="2" customFormat="1">
      <c r="A216" s="36"/>
      <c r="B216" s="37"/>
      <c r="C216" s="38"/>
      <c r="D216" s="215" t="s">
        <v>168</v>
      </c>
      <c r="E216" s="38"/>
      <c r="F216" s="216" t="s">
        <v>612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168</v>
      </c>
      <c r="AU216" s="15" t="s">
        <v>82</v>
      </c>
    </row>
    <row r="217" s="2" customFormat="1">
      <c r="A217" s="36"/>
      <c r="B217" s="37"/>
      <c r="C217" s="38"/>
      <c r="D217" s="220" t="s">
        <v>170</v>
      </c>
      <c r="E217" s="38"/>
      <c r="F217" s="221" t="s">
        <v>614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170</v>
      </c>
      <c r="AU217" s="15" t="s">
        <v>82</v>
      </c>
    </row>
    <row r="218" s="2" customFormat="1" ht="24.15" customHeight="1">
      <c r="A218" s="36"/>
      <c r="B218" s="37"/>
      <c r="C218" s="202" t="s">
        <v>615</v>
      </c>
      <c r="D218" s="202" t="s">
        <v>161</v>
      </c>
      <c r="E218" s="203" t="s">
        <v>616</v>
      </c>
      <c r="F218" s="204" t="s">
        <v>617</v>
      </c>
      <c r="G218" s="205" t="s">
        <v>164</v>
      </c>
      <c r="H218" s="206">
        <v>20.420000000000002</v>
      </c>
      <c r="I218" s="207"/>
      <c r="J218" s="208">
        <f>ROUND(I218*H218,2)</f>
        <v>0</v>
      </c>
      <c r="K218" s="204" t="s">
        <v>165</v>
      </c>
      <c r="L218" s="42"/>
      <c r="M218" s="209" t="s">
        <v>19</v>
      </c>
      <c r="N218" s="210" t="s">
        <v>43</v>
      </c>
      <c r="O218" s="82"/>
      <c r="P218" s="211">
        <f>O218*H218</f>
        <v>0</v>
      </c>
      <c r="Q218" s="211">
        <v>0.0068900000000000003</v>
      </c>
      <c r="R218" s="211">
        <f>Q218*H218</f>
        <v>0.14069380000000001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259</v>
      </c>
      <c r="AT218" s="213" t="s">
        <v>161</v>
      </c>
      <c r="AU218" s="213" t="s">
        <v>82</v>
      </c>
      <c r="AY218" s="15" t="s">
        <v>158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5" t="s">
        <v>80</v>
      </c>
      <c r="BK218" s="214">
        <f>ROUND(I218*H218,2)</f>
        <v>0</v>
      </c>
      <c r="BL218" s="15" t="s">
        <v>259</v>
      </c>
      <c r="BM218" s="213" t="s">
        <v>872</v>
      </c>
    </row>
    <row r="219" s="2" customFormat="1">
      <c r="A219" s="36"/>
      <c r="B219" s="37"/>
      <c r="C219" s="38"/>
      <c r="D219" s="215" t="s">
        <v>168</v>
      </c>
      <c r="E219" s="38"/>
      <c r="F219" s="216" t="s">
        <v>619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168</v>
      </c>
      <c r="AU219" s="15" t="s">
        <v>82</v>
      </c>
    </row>
    <row r="220" s="2" customFormat="1">
      <c r="A220" s="36"/>
      <c r="B220" s="37"/>
      <c r="C220" s="38"/>
      <c r="D220" s="220" t="s">
        <v>170</v>
      </c>
      <c r="E220" s="38"/>
      <c r="F220" s="221" t="s">
        <v>620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170</v>
      </c>
      <c r="AU220" s="15" t="s">
        <v>82</v>
      </c>
    </row>
    <row r="221" s="2" customFormat="1" ht="24.15" customHeight="1">
      <c r="A221" s="36"/>
      <c r="B221" s="37"/>
      <c r="C221" s="226" t="s">
        <v>621</v>
      </c>
      <c r="D221" s="226" t="s">
        <v>461</v>
      </c>
      <c r="E221" s="227" t="s">
        <v>622</v>
      </c>
      <c r="F221" s="228" t="s">
        <v>623</v>
      </c>
      <c r="G221" s="229" t="s">
        <v>164</v>
      </c>
      <c r="H221" s="230">
        <v>22.462</v>
      </c>
      <c r="I221" s="231"/>
      <c r="J221" s="232">
        <f>ROUND(I221*H221,2)</f>
        <v>0</v>
      </c>
      <c r="K221" s="228" t="s">
        <v>165</v>
      </c>
      <c r="L221" s="233"/>
      <c r="M221" s="234" t="s">
        <v>19</v>
      </c>
      <c r="N221" s="235" t="s">
        <v>43</v>
      </c>
      <c r="O221" s="82"/>
      <c r="P221" s="211">
        <f>O221*H221</f>
        <v>0</v>
      </c>
      <c r="Q221" s="211">
        <v>0.019199999999999998</v>
      </c>
      <c r="R221" s="211">
        <f>Q221*H221</f>
        <v>0.43127039999999994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570</v>
      </c>
      <c r="AT221" s="213" t="s">
        <v>461</v>
      </c>
      <c r="AU221" s="213" t="s">
        <v>82</v>
      </c>
      <c r="AY221" s="15" t="s">
        <v>158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80</v>
      </c>
      <c r="BK221" s="214">
        <f>ROUND(I221*H221,2)</f>
        <v>0</v>
      </c>
      <c r="BL221" s="15" t="s">
        <v>259</v>
      </c>
      <c r="BM221" s="213" t="s">
        <v>873</v>
      </c>
    </row>
    <row r="222" s="2" customFormat="1">
      <c r="A222" s="36"/>
      <c r="B222" s="37"/>
      <c r="C222" s="38"/>
      <c r="D222" s="215" t="s">
        <v>168</v>
      </c>
      <c r="E222" s="38"/>
      <c r="F222" s="216" t="s">
        <v>623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168</v>
      </c>
      <c r="AU222" s="15" t="s">
        <v>82</v>
      </c>
    </row>
    <row r="223" s="2" customFormat="1">
      <c r="A223" s="36"/>
      <c r="B223" s="37"/>
      <c r="C223" s="38"/>
      <c r="D223" s="220" t="s">
        <v>170</v>
      </c>
      <c r="E223" s="38"/>
      <c r="F223" s="221" t="s">
        <v>625</v>
      </c>
      <c r="G223" s="38"/>
      <c r="H223" s="38"/>
      <c r="I223" s="217"/>
      <c r="J223" s="38"/>
      <c r="K223" s="38"/>
      <c r="L223" s="42"/>
      <c r="M223" s="218"/>
      <c r="N223" s="21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170</v>
      </c>
      <c r="AU223" s="15" t="s">
        <v>82</v>
      </c>
    </row>
    <row r="224" s="2" customFormat="1" ht="16.5" customHeight="1">
      <c r="A224" s="36"/>
      <c r="B224" s="37"/>
      <c r="C224" s="202" t="s">
        <v>626</v>
      </c>
      <c r="D224" s="202" t="s">
        <v>161</v>
      </c>
      <c r="E224" s="203" t="s">
        <v>627</v>
      </c>
      <c r="F224" s="204" t="s">
        <v>628</v>
      </c>
      <c r="G224" s="205" t="s">
        <v>164</v>
      </c>
      <c r="H224" s="206">
        <v>1.5600000000000001</v>
      </c>
      <c r="I224" s="207"/>
      <c r="J224" s="208">
        <f>ROUND(I224*H224,2)</f>
        <v>0</v>
      </c>
      <c r="K224" s="204" t="s">
        <v>165</v>
      </c>
      <c r="L224" s="42"/>
      <c r="M224" s="209" t="s">
        <v>19</v>
      </c>
      <c r="N224" s="210" t="s">
        <v>43</v>
      </c>
      <c r="O224" s="82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3" t="s">
        <v>259</v>
      </c>
      <c r="AT224" s="213" t="s">
        <v>161</v>
      </c>
      <c r="AU224" s="213" t="s">
        <v>82</v>
      </c>
      <c r="AY224" s="15" t="s">
        <v>158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5" t="s">
        <v>80</v>
      </c>
      <c r="BK224" s="214">
        <f>ROUND(I224*H224,2)</f>
        <v>0</v>
      </c>
      <c r="BL224" s="15" t="s">
        <v>259</v>
      </c>
      <c r="BM224" s="213" t="s">
        <v>874</v>
      </c>
    </row>
    <row r="225" s="2" customFormat="1">
      <c r="A225" s="36"/>
      <c r="B225" s="37"/>
      <c r="C225" s="38"/>
      <c r="D225" s="215" t="s">
        <v>168</v>
      </c>
      <c r="E225" s="38"/>
      <c r="F225" s="216" t="s">
        <v>630</v>
      </c>
      <c r="G225" s="38"/>
      <c r="H225" s="38"/>
      <c r="I225" s="217"/>
      <c r="J225" s="38"/>
      <c r="K225" s="38"/>
      <c r="L225" s="42"/>
      <c r="M225" s="218"/>
      <c r="N225" s="219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168</v>
      </c>
      <c r="AU225" s="15" t="s">
        <v>82</v>
      </c>
    </row>
    <row r="226" s="2" customFormat="1">
      <c r="A226" s="36"/>
      <c r="B226" s="37"/>
      <c r="C226" s="38"/>
      <c r="D226" s="220" t="s">
        <v>170</v>
      </c>
      <c r="E226" s="38"/>
      <c r="F226" s="221" t="s">
        <v>631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170</v>
      </c>
      <c r="AU226" s="15" t="s">
        <v>82</v>
      </c>
    </row>
    <row r="227" s="2" customFormat="1" ht="21.75" customHeight="1">
      <c r="A227" s="36"/>
      <c r="B227" s="37"/>
      <c r="C227" s="202" t="s">
        <v>632</v>
      </c>
      <c r="D227" s="202" t="s">
        <v>161</v>
      </c>
      <c r="E227" s="203" t="s">
        <v>633</v>
      </c>
      <c r="F227" s="204" t="s">
        <v>634</v>
      </c>
      <c r="G227" s="205" t="s">
        <v>164</v>
      </c>
      <c r="H227" s="206">
        <v>20.420000000000002</v>
      </c>
      <c r="I227" s="207"/>
      <c r="J227" s="208">
        <f>ROUND(I227*H227,2)</f>
        <v>0</v>
      </c>
      <c r="K227" s="204" t="s">
        <v>165</v>
      </c>
      <c r="L227" s="42"/>
      <c r="M227" s="209" t="s">
        <v>19</v>
      </c>
      <c r="N227" s="210" t="s">
        <v>43</v>
      </c>
      <c r="O227" s="82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13" t="s">
        <v>259</v>
      </c>
      <c r="AT227" s="213" t="s">
        <v>161</v>
      </c>
      <c r="AU227" s="213" t="s">
        <v>82</v>
      </c>
      <c r="AY227" s="15" t="s">
        <v>158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5" t="s">
        <v>80</v>
      </c>
      <c r="BK227" s="214">
        <f>ROUND(I227*H227,2)</f>
        <v>0</v>
      </c>
      <c r="BL227" s="15" t="s">
        <v>259</v>
      </c>
      <c r="BM227" s="213" t="s">
        <v>875</v>
      </c>
    </row>
    <row r="228" s="2" customFormat="1">
      <c r="A228" s="36"/>
      <c r="B228" s="37"/>
      <c r="C228" s="38"/>
      <c r="D228" s="215" t="s">
        <v>168</v>
      </c>
      <c r="E228" s="38"/>
      <c r="F228" s="216" t="s">
        <v>636</v>
      </c>
      <c r="G228" s="38"/>
      <c r="H228" s="38"/>
      <c r="I228" s="217"/>
      <c r="J228" s="38"/>
      <c r="K228" s="38"/>
      <c r="L228" s="42"/>
      <c r="M228" s="218"/>
      <c r="N228" s="219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168</v>
      </c>
      <c r="AU228" s="15" t="s">
        <v>82</v>
      </c>
    </row>
    <row r="229" s="2" customFormat="1">
      <c r="A229" s="36"/>
      <c r="B229" s="37"/>
      <c r="C229" s="38"/>
      <c r="D229" s="220" t="s">
        <v>170</v>
      </c>
      <c r="E229" s="38"/>
      <c r="F229" s="221" t="s">
        <v>637</v>
      </c>
      <c r="G229" s="38"/>
      <c r="H229" s="38"/>
      <c r="I229" s="217"/>
      <c r="J229" s="38"/>
      <c r="K229" s="38"/>
      <c r="L229" s="42"/>
      <c r="M229" s="218"/>
      <c r="N229" s="219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170</v>
      </c>
      <c r="AU229" s="15" t="s">
        <v>82</v>
      </c>
    </row>
    <row r="230" s="2" customFormat="1" ht="16.5" customHeight="1">
      <c r="A230" s="36"/>
      <c r="B230" s="37"/>
      <c r="C230" s="202" t="s">
        <v>638</v>
      </c>
      <c r="D230" s="202" t="s">
        <v>161</v>
      </c>
      <c r="E230" s="203" t="s">
        <v>639</v>
      </c>
      <c r="F230" s="204" t="s">
        <v>640</v>
      </c>
      <c r="G230" s="205" t="s">
        <v>220</v>
      </c>
      <c r="H230" s="206">
        <v>0.73999999999999999</v>
      </c>
      <c r="I230" s="207"/>
      <c r="J230" s="208">
        <f>ROUND(I230*H230,2)</f>
        <v>0</v>
      </c>
      <c r="K230" s="204" t="s">
        <v>165</v>
      </c>
      <c r="L230" s="42"/>
      <c r="M230" s="209" t="s">
        <v>19</v>
      </c>
      <c r="N230" s="210" t="s">
        <v>43</v>
      </c>
      <c r="O230" s="82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3" t="s">
        <v>259</v>
      </c>
      <c r="AT230" s="213" t="s">
        <v>161</v>
      </c>
      <c r="AU230" s="213" t="s">
        <v>82</v>
      </c>
      <c r="AY230" s="15" t="s">
        <v>158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5" t="s">
        <v>80</v>
      </c>
      <c r="BK230" s="214">
        <f>ROUND(I230*H230,2)</f>
        <v>0</v>
      </c>
      <c r="BL230" s="15" t="s">
        <v>259</v>
      </c>
      <c r="BM230" s="213" t="s">
        <v>876</v>
      </c>
    </row>
    <row r="231" s="2" customFormat="1">
      <c r="A231" s="36"/>
      <c r="B231" s="37"/>
      <c r="C231" s="38"/>
      <c r="D231" s="215" t="s">
        <v>168</v>
      </c>
      <c r="E231" s="38"/>
      <c r="F231" s="216" t="s">
        <v>642</v>
      </c>
      <c r="G231" s="38"/>
      <c r="H231" s="38"/>
      <c r="I231" s="217"/>
      <c r="J231" s="38"/>
      <c r="K231" s="38"/>
      <c r="L231" s="42"/>
      <c r="M231" s="218"/>
      <c r="N231" s="219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168</v>
      </c>
      <c r="AU231" s="15" t="s">
        <v>82</v>
      </c>
    </row>
    <row r="232" s="2" customFormat="1">
      <c r="A232" s="36"/>
      <c r="B232" s="37"/>
      <c r="C232" s="38"/>
      <c r="D232" s="220" t="s">
        <v>170</v>
      </c>
      <c r="E232" s="38"/>
      <c r="F232" s="221" t="s">
        <v>643</v>
      </c>
      <c r="G232" s="38"/>
      <c r="H232" s="38"/>
      <c r="I232" s="217"/>
      <c r="J232" s="38"/>
      <c r="K232" s="38"/>
      <c r="L232" s="42"/>
      <c r="M232" s="218"/>
      <c r="N232" s="219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170</v>
      </c>
      <c r="AU232" s="15" t="s">
        <v>82</v>
      </c>
    </row>
    <row r="233" s="2" customFormat="1" ht="16.5" customHeight="1">
      <c r="A233" s="36"/>
      <c r="B233" s="37"/>
      <c r="C233" s="202" t="s">
        <v>644</v>
      </c>
      <c r="D233" s="202" t="s">
        <v>161</v>
      </c>
      <c r="E233" s="203" t="s">
        <v>645</v>
      </c>
      <c r="F233" s="204" t="s">
        <v>646</v>
      </c>
      <c r="G233" s="205" t="s">
        <v>220</v>
      </c>
      <c r="H233" s="206">
        <v>0.73999999999999999</v>
      </c>
      <c r="I233" s="207"/>
      <c r="J233" s="208">
        <f>ROUND(I233*H233,2)</f>
        <v>0</v>
      </c>
      <c r="K233" s="204" t="s">
        <v>165</v>
      </c>
      <c r="L233" s="42"/>
      <c r="M233" s="209" t="s">
        <v>19</v>
      </c>
      <c r="N233" s="210" t="s">
        <v>43</v>
      </c>
      <c r="O233" s="82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13" t="s">
        <v>259</v>
      </c>
      <c r="AT233" s="213" t="s">
        <v>161</v>
      </c>
      <c r="AU233" s="213" t="s">
        <v>82</v>
      </c>
      <c r="AY233" s="15" t="s">
        <v>158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5" t="s">
        <v>80</v>
      </c>
      <c r="BK233" s="214">
        <f>ROUND(I233*H233,2)</f>
        <v>0</v>
      </c>
      <c r="BL233" s="15" t="s">
        <v>259</v>
      </c>
      <c r="BM233" s="213" t="s">
        <v>877</v>
      </c>
    </row>
    <row r="234" s="2" customFormat="1">
      <c r="A234" s="36"/>
      <c r="B234" s="37"/>
      <c r="C234" s="38"/>
      <c r="D234" s="215" t="s">
        <v>168</v>
      </c>
      <c r="E234" s="38"/>
      <c r="F234" s="216" t="s">
        <v>648</v>
      </c>
      <c r="G234" s="38"/>
      <c r="H234" s="38"/>
      <c r="I234" s="217"/>
      <c r="J234" s="38"/>
      <c r="K234" s="38"/>
      <c r="L234" s="42"/>
      <c r="M234" s="218"/>
      <c r="N234" s="219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168</v>
      </c>
      <c r="AU234" s="15" t="s">
        <v>82</v>
      </c>
    </row>
    <row r="235" s="2" customFormat="1">
      <c r="A235" s="36"/>
      <c r="B235" s="37"/>
      <c r="C235" s="38"/>
      <c r="D235" s="220" t="s">
        <v>170</v>
      </c>
      <c r="E235" s="38"/>
      <c r="F235" s="221" t="s">
        <v>649</v>
      </c>
      <c r="G235" s="38"/>
      <c r="H235" s="38"/>
      <c r="I235" s="217"/>
      <c r="J235" s="38"/>
      <c r="K235" s="38"/>
      <c r="L235" s="42"/>
      <c r="M235" s="218"/>
      <c r="N235" s="21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170</v>
      </c>
      <c r="AU235" s="15" t="s">
        <v>82</v>
      </c>
    </row>
    <row r="236" s="12" customFormat="1" ht="22.8" customHeight="1">
      <c r="A236" s="12"/>
      <c r="B236" s="186"/>
      <c r="C236" s="187"/>
      <c r="D236" s="188" t="s">
        <v>71</v>
      </c>
      <c r="E236" s="200" t="s">
        <v>650</v>
      </c>
      <c r="F236" s="200" t="s">
        <v>651</v>
      </c>
      <c r="G236" s="187"/>
      <c r="H236" s="187"/>
      <c r="I236" s="190"/>
      <c r="J236" s="201">
        <f>BK236</f>
        <v>0</v>
      </c>
      <c r="K236" s="187"/>
      <c r="L236" s="192"/>
      <c r="M236" s="193"/>
      <c r="N236" s="194"/>
      <c r="O236" s="194"/>
      <c r="P236" s="195">
        <f>SUM(P237:P242)</f>
        <v>0</v>
      </c>
      <c r="Q236" s="194"/>
      <c r="R236" s="195">
        <f>SUM(R237:R242)</f>
        <v>0.00021504</v>
      </c>
      <c r="S236" s="194"/>
      <c r="T236" s="196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7" t="s">
        <v>82</v>
      </c>
      <c r="AT236" s="198" t="s">
        <v>71</v>
      </c>
      <c r="AU236" s="198" t="s">
        <v>80</v>
      </c>
      <c r="AY236" s="197" t="s">
        <v>158</v>
      </c>
      <c r="BK236" s="199">
        <f>SUM(BK237:BK242)</f>
        <v>0</v>
      </c>
    </row>
    <row r="237" s="2" customFormat="1" ht="16.5" customHeight="1">
      <c r="A237" s="36"/>
      <c r="B237" s="37"/>
      <c r="C237" s="202" t="s">
        <v>652</v>
      </c>
      <c r="D237" s="202" t="s">
        <v>161</v>
      </c>
      <c r="E237" s="203" t="s">
        <v>653</v>
      </c>
      <c r="F237" s="204" t="s">
        <v>654</v>
      </c>
      <c r="G237" s="205" t="s">
        <v>443</v>
      </c>
      <c r="H237" s="206">
        <v>0.80000000000000004</v>
      </c>
      <c r="I237" s="207"/>
      <c r="J237" s="208">
        <f>ROUND(I237*H237,2)</f>
        <v>0</v>
      </c>
      <c r="K237" s="204" t="s">
        <v>165</v>
      </c>
      <c r="L237" s="42"/>
      <c r="M237" s="209" t="s">
        <v>19</v>
      </c>
      <c r="N237" s="210" t="s">
        <v>43</v>
      </c>
      <c r="O237" s="82"/>
      <c r="P237" s="211">
        <f>O237*H237</f>
        <v>0</v>
      </c>
      <c r="Q237" s="211">
        <v>4.1999999999999998E-05</v>
      </c>
      <c r="R237" s="211">
        <f>Q237*H237</f>
        <v>3.3599999999999997E-05</v>
      </c>
      <c r="S237" s="211">
        <v>0</v>
      </c>
      <c r="T237" s="21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3" t="s">
        <v>259</v>
      </c>
      <c r="AT237" s="213" t="s">
        <v>161</v>
      </c>
      <c r="AU237" s="213" t="s">
        <v>82</v>
      </c>
      <c r="AY237" s="15" t="s">
        <v>158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80</v>
      </c>
      <c r="BK237" s="214">
        <f>ROUND(I237*H237,2)</f>
        <v>0</v>
      </c>
      <c r="BL237" s="15" t="s">
        <v>259</v>
      </c>
      <c r="BM237" s="213" t="s">
        <v>878</v>
      </c>
    </row>
    <row r="238" s="2" customFormat="1">
      <c r="A238" s="36"/>
      <c r="B238" s="37"/>
      <c r="C238" s="38"/>
      <c r="D238" s="215" t="s">
        <v>168</v>
      </c>
      <c r="E238" s="38"/>
      <c r="F238" s="216" t="s">
        <v>656</v>
      </c>
      <c r="G238" s="38"/>
      <c r="H238" s="38"/>
      <c r="I238" s="217"/>
      <c r="J238" s="38"/>
      <c r="K238" s="38"/>
      <c r="L238" s="42"/>
      <c r="M238" s="218"/>
      <c r="N238" s="219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168</v>
      </c>
      <c r="AU238" s="15" t="s">
        <v>82</v>
      </c>
    </row>
    <row r="239" s="2" customFormat="1">
      <c r="A239" s="36"/>
      <c r="B239" s="37"/>
      <c r="C239" s="38"/>
      <c r="D239" s="220" t="s">
        <v>170</v>
      </c>
      <c r="E239" s="38"/>
      <c r="F239" s="221" t="s">
        <v>657</v>
      </c>
      <c r="G239" s="38"/>
      <c r="H239" s="38"/>
      <c r="I239" s="217"/>
      <c r="J239" s="38"/>
      <c r="K239" s="38"/>
      <c r="L239" s="42"/>
      <c r="M239" s="218"/>
      <c r="N239" s="219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170</v>
      </c>
      <c r="AU239" s="15" t="s">
        <v>82</v>
      </c>
    </row>
    <row r="240" s="2" customFormat="1" ht="16.5" customHeight="1">
      <c r="A240" s="36"/>
      <c r="B240" s="37"/>
      <c r="C240" s="226" t="s">
        <v>658</v>
      </c>
      <c r="D240" s="226" t="s">
        <v>461</v>
      </c>
      <c r="E240" s="227" t="s">
        <v>659</v>
      </c>
      <c r="F240" s="228" t="s">
        <v>660</v>
      </c>
      <c r="G240" s="229" t="s">
        <v>443</v>
      </c>
      <c r="H240" s="230">
        <v>0.86399999999999999</v>
      </c>
      <c r="I240" s="231"/>
      <c r="J240" s="232">
        <f>ROUND(I240*H240,2)</f>
        <v>0</v>
      </c>
      <c r="K240" s="228" t="s">
        <v>165</v>
      </c>
      <c r="L240" s="233"/>
      <c r="M240" s="234" t="s">
        <v>19</v>
      </c>
      <c r="N240" s="235" t="s">
        <v>43</v>
      </c>
      <c r="O240" s="82"/>
      <c r="P240" s="211">
        <f>O240*H240</f>
        <v>0</v>
      </c>
      <c r="Q240" s="211">
        <v>0.00021000000000000001</v>
      </c>
      <c r="R240" s="211">
        <f>Q240*H240</f>
        <v>0.00018144</v>
      </c>
      <c r="S240" s="211">
        <v>0</v>
      </c>
      <c r="T240" s="212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13" t="s">
        <v>570</v>
      </c>
      <c r="AT240" s="213" t="s">
        <v>461</v>
      </c>
      <c r="AU240" s="213" t="s">
        <v>82</v>
      </c>
      <c r="AY240" s="15" t="s">
        <v>158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5" t="s">
        <v>80</v>
      </c>
      <c r="BK240" s="214">
        <f>ROUND(I240*H240,2)</f>
        <v>0</v>
      </c>
      <c r="BL240" s="15" t="s">
        <v>259</v>
      </c>
      <c r="BM240" s="213" t="s">
        <v>879</v>
      </c>
    </row>
    <row r="241" s="2" customFormat="1">
      <c r="A241" s="36"/>
      <c r="B241" s="37"/>
      <c r="C241" s="38"/>
      <c r="D241" s="215" t="s">
        <v>168</v>
      </c>
      <c r="E241" s="38"/>
      <c r="F241" s="216" t="s">
        <v>660</v>
      </c>
      <c r="G241" s="38"/>
      <c r="H241" s="38"/>
      <c r="I241" s="217"/>
      <c r="J241" s="38"/>
      <c r="K241" s="38"/>
      <c r="L241" s="42"/>
      <c r="M241" s="218"/>
      <c r="N241" s="219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168</v>
      </c>
      <c r="AU241" s="15" t="s">
        <v>82</v>
      </c>
    </row>
    <row r="242" s="2" customFormat="1">
      <c r="A242" s="36"/>
      <c r="B242" s="37"/>
      <c r="C242" s="38"/>
      <c r="D242" s="220" t="s">
        <v>170</v>
      </c>
      <c r="E242" s="38"/>
      <c r="F242" s="221" t="s">
        <v>662</v>
      </c>
      <c r="G242" s="38"/>
      <c r="H242" s="38"/>
      <c r="I242" s="217"/>
      <c r="J242" s="38"/>
      <c r="K242" s="38"/>
      <c r="L242" s="42"/>
      <c r="M242" s="218"/>
      <c r="N242" s="219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170</v>
      </c>
      <c r="AU242" s="15" t="s">
        <v>82</v>
      </c>
    </row>
    <row r="243" s="12" customFormat="1" ht="22.8" customHeight="1">
      <c r="A243" s="12"/>
      <c r="B243" s="186"/>
      <c r="C243" s="187"/>
      <c r="D243" s="188" t="s">
        <v>71</v>
      </c>
      <c r="E243" s="200" t="s">
        <v>341</v>
      </c>
      <c r="F243" s="200" t="s">
        <v>342</v>
      </c>
      <c r="G243" s="187"/>
      <c r="H243" s="187"/>
      <c r="I243" s="190"/>
      <c r="J243" s="201">
        <f>BK243</f>
        <v>0</v>
      </c>
      <c r="K243" s="187"/>
      <c r="L243" s="192"/>
      <c r="M243" s="193"/>
      <c r="N243" s="194"/>
      <c r="O243" s="194"/>
      <c r="P243" s="195">
        <f>SUM(P244:P276)</f>
        <v>0</v>
      </c>
      <c r="Q243" s="194"/>
      <c r="R243" s="195">
        <f>SUM(R244:R276)</f>
        <v>0.28998101103000001</v>
      </c>
      <c r="S243" s="194"/>
      <c r="T243" s="196">
        <f>SUM(T244:T276)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7" t="s">
        <v>82</v>
      </c>
      <c r="AT243" s="198" t="s">
        <v>71</v>
      </c>
      <c r="AU243" s="198" t="s">
        <v>80</v>
      </c>
      <c r="AY243" s="197" t="s">
        <v>158</v>
      </c>
      <c r="BK243" s="199">
        <f>SUM(BK244:BK276)</f>
        <v>0</v>
      </c>
    </row>
    <row r="244" s="2" customFormat="1" ht="16.5" customHeight="1">
      <c r="A244" s="36"/>
      <c r="B244" s="37"/>
      <c r="C244" s="202" t="s">
        <v>663</v>
      </c>
      <c r="D244" s="202" t="s">
        <v>161</v>
      </c>
      <c r="E244" s="203" t="s">
        <v>664</v>
      </c>
      <c r="F244" s="204" t="s">
        <v>665</v>
      </c>
      <c r="G244" s="205" t="s">
        <v>164</v>
      </c>
      <c r="H244" s="206">
        <v>25.649999999999999</v>
      </c>
      <c r="I244" s="207"/>
      <c r="J244" s="208">
        <f>ROUND(I244*H244,2)</f>
        <v>0</v>
      </c>
      <c r="K244" s="204" t="s">
        <v>165</v>
      </c>
      <c r="L244" s="42"/>
      <c r="M244" s="209" t="s">
        <v>19</v>
      </c>
      <c r="N244" s="210" t="s">
        <v>43</v>
      </c>
      <c r="O244" s="82"/>
      <c r="P244" s="211">
        <f>O244*H244</f>
        <v>0</v>
      </c>
      <c r="Q244" s="211">
        <v>5.7599999999999997E-07</v>
      </c>
      <c r="R244" s="211">
        <f>Q244*H244</f>
        <v>1.4774399999999999E-05</v>
      </c>
      <c r="S244" s="211">
        <v>0</v>
      </c>
      <c r="T244" s="21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3" t="s">
        <v>259</v>
      </c>
      <c r="AT244" s="213" t="s">
        <v>161</v>
      </c>
      <c r="AU244" s="213" t="s">
        <v>82</v>
      </c>
      <c r="AY244" s="15" t="s">
        <v>158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80</v>
      </c>
      <c r="BK244" s="214">
        <f>ROUND(I244*H244,2)</f>
        <v>0</v>
      </c>
      <c r="BL244" s="15" t="s">
        <v>259</v>
      </c>
      <c r="BM244" s="213" t="s">
        <v>880</v>
      </c>
    </row>
    <row r="245" s="2" customFormat="1">
      <c r="A245" s="36"/>
      <c r="B245" s="37"/>
      <c r="C245" s="38"/>
      <c r="D245" s="215" t="s">
        <v>168</v>
      </c>
      <c r="E245" s="38"/>
      <c r="F245" s="216" t="s">
        <v>667</v>
      </c>
      <c r="G245" s="38"/>
      <c r="H245" s="38"/>
      <c r="I245" s="217"/>
      <c r="J245" s="38"/>
      <c r="K245" s="38"/>
      <c r="L245" s="42"/>
      <c r="M245" s="218"/>
      <c r="N245" s="21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168</v>
      </c>
      <c r="AU245" s="15" t="s">
        <v>82</v>
      </c>
    </row>
    <row r="246" s="2" customFormat="1">
      <c r="A246" s="36"/>
      <c r="B246" s="37"/>
      <c r="C246" s="38"/>
      <c r="D246" s="220" t="s">
        <v>170</v>
      </c>
      <c r="E246" s="38"/>
      <c r="F246" s="221" t="s">
        <v>668</v>
      </c>
      <c r="G246" s="38"/>
      <c r="H246" s="38"/>
      <c r="I246" s="217"/>
      <c r="J246" s="38"/>
      <c r="K246" s="38"/>
      <c r="L246" s="42"/>
      <c r="M246" s="218"/>
      <c r="N246" s="219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170</v>
      </c>
      <c r="AU246" s="15" t="s">
        <v>82</v>
      </c>
    </row>
    <row r="247" s="2" customFormat="1" ht="16.5" customHeight="1">
      <c r="A247" s="36"/>
      <c r="B247" s="37"/>
      <c r="C247" s="202" t="s">
        <v>669</v>
      </c>
      <c r="D247" s="202" t="s">
        <v>161</v>
      </c>
      <c r="E247" s="203" t="s">
        <v>670</v>
      </c>
      <c r="F247" s="204" t="s">
        <v>671</v>
      </c>
      <c r="G247" s="205" t="s">
        <v>164</v>
      </c>
      <c r="H247" s="206">
        <v>25.649999999999999</v>
      </c>
      <c r="I247" s="207"/>
      <c r="J247" s="208">
        <f>ROUND(I247*H247,2)</f>
        <v>0</v>
      </c>
      <c r="K247" s="204" t="s">
        <v>165</v>
      </c>
      <c r="L247" s="42"/>
      <c r="M247" s="209" t="s">
        <v>19</v>
      </c>
      <c r="N247" s="210" t="s">
        <v>43</v>
      </c>
      <c r="O247" s="82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3" t="s">
        <v>259</v>
      </c>
      <c r="AT247" s="213" t="s">
        <v>161</v>
      </c>
      <c r="AU247" s="213" t="s">
        <v>82</v>
      </c>
      <c r="AY247" s="15" t="s">
        <v>158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80</v>
      </c>
      <c r="BK247" s="214">
        <f>ROUND(I247*H247,2)</f>
        <v>0</v>
      </c>
      <c r="BL247" s="15" t="s">
        <v>259</v>
      </c>
      <c r="BM247" s="213" t="s">
        <v>881</v>
      </c>
    </row>
    <row r="248" s="2" customFormat="1">
      <c r="A248" s="36"/>
      <c r="B248" s="37"/>
      <c r="C248" s="38"/>
      <c r="D248" s="215" t="s">
        <v>168</v>
      </c>
      <c r="E248" s="38"/>
      <c r="F248" s="216" t="s">
        <v>673</v>
      </c>
      <c r="G248" s="38"/>
      <c r="H248" s="38"/>
      <c r="I248" s="217"/>
      <c r="J248" s="38"/>
      <c r="K248" s="38"/>
      <c r="L248" s="42"/>
      <c r="M248" s="218"/>
      <c r="N248" s="219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168</v>
      </c>
      <c r="AU248" s="15" t="s">
        <v>82</v>
      </c>
    </row>
    <row r="249" s="2" customFormat="1">
      <c r="A249" s="36"/>
      <c r="B249" s="37"/>
      <c r="C249" s="38"/>
      <c r="D249" s="220" t="s">
        <v>170</v>
      </c>
      <c r="E249" s="38"/>
      <c r="F249" s="221" t="s">
        <v>674</v>
      </c>
      <c r="G249" s="38"/>
      <c r="H249" s="38"/>
      <c r="I249" s="217"/>
      <c r="J249" s="38"/>
      <c r="K249" s="38"/>
      <c r="L249" s="42"/>
      <c r="M249" s="218"/>
      <c r="N249" s="219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170</v>
      </c>
      <c r="AU249" s="15" t="s">
        <v>82</v>
      </c>
    </row>
    <row r="250" s="2" customFormat="1" ht="16.5" customHeight="1">
      <c r="A250" s="36"/>
      <c r="B250" s="37"/>
      <c r="C250" s="202" t="s">
        <v>675</v>
      </c>
      <c r="D250" s="202" t="s">
        <v>161</v>
      </c>
      <c r="E250" s="203" t="s">
        <v>676</v>
      </c>
      <c r="F250" s="204" t="s">
        <v>677</v>
      </c>
      <c r="G250" s="205" t="s">
        <v>164</v>
      </c>
      <c r="H250" s="206">
        <v>25.649999999999999</v>
      </c>
      <c r="I250" s="207"/>
      <c r="J250" s="208">
        <f>ROUND(I250*H250,2)</f>
        <v>0</v>
      </c>
      <c r="K250" s="204" t="s">
        <v>165</v>
      </c>
      <c r="L250" s="42"/>
      <c r="M250" s="209" t="s">
        <v>19</v>
      </c>
      <c r="N250" s="210" t="s">
        <v>43</v>
      </c>
      <c r="O250" s="82"/>
      <c r="P250" s="211">
        <f>O250*H250</f>
        <v>0</v>
      </c>
      <c r="Q250" s="211">
        <v>3.3000000000000003E-05</v>
      </c>
      <c r="R250" s="211">
        <f>Q250*H250</f>
        <v>0.00084645</v>
      </c>
      <c r="S250" s="211">
        <v>0</v>
      </c>
      <c r="T250" s="21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3" t="s">
        <v>259</v>
      </c>
      <c r="AT250" s="213" t="s">
        <v>161</v>
      </c>
      <c r="AU250" s="213" t="s">
        <v>82</v>
      </c>
      <c r="AY250" s="15" t="s">
        <v>158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80</v>
      </c>
      <c r="BK250" s="214">
        <f>ROUND(I250*H250,2)</f>
        <v>0</v>
      </c>
      <c r="BL250" s="15" t="s">
        <v>259</v>
      </c>
      <c r="BM250" s="213" t="s">
        <v>882</v>
      </c>
    </row>
    <row r="251" s="2" customFormat="1">
      <c r="A251" s="36"/>
      <c r="B251" s="37"/>
      <c r="C251" s="38"/>
      <c r="D251" s="215" t="s">
        <v>168</v>
      </c>
      <c r="E251" s="38"/>
      <c r="F251" s="216" t="s">
        <v>679</v>
      </c>
      <c r="G251" s="38"/>
      <c r="H251" s="38"/>
      <c r="I251" s="217"/>
      <c r="J251" s="38"/>
      <c r="K251" s="38"/>
      <c r="L251" s="42"/>
      <c r="M251" s="218"/>
      <c r="N251" s="21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168</v>
      </c>
      <c r="AU251" s="15" t="s">
        <v>82</v>
      </c>
    </row>
    <row r="252" s="2" customFormat="1">
      <c r="A252" s="36"/>
      <c r="B252" s="37"/>
      <c r="C252" s="38"/>
      <c r="D252" s="220" t="s">
        <v>170</v>
      </c>
      <c r="E252" s="38"/>
      <c r="F252" s="221" t="s">
        <v>680</v>
      </c>
      <c r="G252" s="38"/>
      <c r="H252" s="38"/>
      <c r="I252" s="217"/>
      <c r="J252" s="38"/>
      <c r="K252" s="38"/>
      <c r="L252" s="42"/>
      <c r="M252" s="218"/>
      <c r="N252" s="219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170</v>
      </c>
      <c r="AU252" s="15" t="s">
        <v>82</v>
      </c>
    </row>
    <row r="253" s="2" customFormat="1" ht="16.5" customHeight="1">
      <c r="A253" s="36"/>
      <c r="B253" s="37"/>
      <c r="C253" s="202" t="s">
        <v>681</v>
      </c>
      <c r="D253" s="202" t="s">
        <v>161</v>
      </c>
      <c r="E253" s="203" t="s">
        <v>682</v>
      </c>
      <c r="F253" s="204" t="s">
        <v>683</v>
      </c>
      <c r="G253" s="205" t="s">
        <v>164</v>
      </c>
      <c r="H253" s="206">
        <v>25.649999999999999</v>
      </c>
      <c r="I253" s="207"/>
      <c r="J253" s="208">
        <f>ROUND(I253*H253,2)</f>
        <v>0</v>
      </c>
      <c r="K253" s="204" t="s">
        <v>165</v>
      </c>
      <c r="L253" s="42"/>
      <c r="M253" s="209" t="s">
        <v>19</v>
      </c>
      <c r="N253" s="210" t="s">
        <v>43</v>
      </c>
      <c r="O253" s="82"/>
      <c r="P253" s="211">
        <f>O253*H253</f>
        <v>0</v>
      </c>
      <c r="Q253" s="211">
        <v>0.0075820000000000002</v>
      </c>
      <c r="R253" s="211">
        <f>Q253*H253</f>
        <v>0.19447829999999999</v>
      </c>
      <c r="S253" s="211">
        <v>0</v>
      </c>
      <c r="T253" s="212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3" t="s">
        <v>259</v>
      </c>
      <c r="AT253" s="213" t="s">
        <v>161</v>
      </c>
      <c r="AU253" s="213" t="s">
        <v>82</v>
      </c>
      <c r="AY253" s="15" t="s">
        <v>158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80</v>
      </c>
      <c r="BK253" s="214">
        <f>ROUND(I253*H253,2)</f>
        <v>0</v>
      </c>
      <c r="BL253" s="15" t="s">
        <v>259</v>
      </c>
      <c r="BM253" s="213" t="s">
        <v>883</v>
      </c>
    </row>
    <row r="254" s="2" customFormat="1">
      <c r="A254" s="36"/>
      <c r="B254" s="37"/>
      <c r="C254" s="38"/>
      <c r="D254" s="215" t="s">
        <v>168</v>
      </c>
      <c r="E254" s="38"/>
      <c r="F254" s="216" t="s">
        <v>685</v>
      </c>
      <c r="G254" s="38"/>
      <c r="H254" s="38"/>
      <c r="I254" s="217"/>
      <c r="J254" s="38"/>
      <c r="K254" s="38"/>
      <c r="L254" s="42"/>
      <c r="M254" s="218"/>
      <c r="N254" s="219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168</v>
      </c>
      <c r="AU254" s="15" t="s">
        <v>82</v>
      </c>
    </row>
    <row r="255" s="2" customFormat="1">
      <c r="A255" s="36"/>
      <c r="B255" s="37"/>
      <c r="C255" s="38"/>
      <c r="D255" s="220" t="s">
        <v>170</v>
      </c>
      <c r="E255" s="38"/>
      <c r="F255" s="221" t="s">
        <v>686</v>
      </c>
      <c r="G255" s="38"/>
      <c r="H255" s="38"/>
      <c r="I255" s="217"/>
      <c r="J255" s="38"/>
      <c r="K255" s="38"/>
      <c r="L255" s="42"/>
      <c r="M255" s="218"/>
      <c r="N255" s="219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170</v>
      </c>
      <c r="AU255" s="15" t="s">
        <v>82</v>
      </c>
    </row>
    <row r="256" s="2" customFormat="1" ht="16.5" customHeight="1">
      <c r="A256" s="36"/>
      <c r="B256" s="37"/>
      <c r="C256" s="202" t="s">
        <v>687</v>
      </c>
      <c r="D256" s="202" t="s">
        <v>161</v>
      </c>
      <c r="E256" s="203" t="s">
        <v>688</v>
      </c>
      <c r="F256" s="204" t="s">
        <v>689</v>
      </c>
      <c r="G256" s="205" t="s">
        <v>164</v>
      </c>
      <c r="H256" s="206">
        <v>25.649999999999999</v>
      </c>
      <c r="I256" s="207"/>
      <c r="J256" s="208">
        <f>ROUND(I256*H256,2)</f>
        <v>0</v>
      </c>
      <c r="K256" s="204" t="s">
        <v>165</v>
      </c>
      <c r="L256" s="42"/>
      <c r="M256" s="209" t="s">
        <v>19</v>
      </c>
      <c r="N256" s="210" t="s">
        <v>43</v>
      </c>
      <c r="O256" s="82"/>
      <c r="P256" s="211">
        <f>O256*H256</f>
        <v>0</v>
      </c>
      <c r="Q256" s="211">
        <v>0.00029999999999999997</v>
      </c>
      <c r="R256" s="211">
        <f>Q256*H256</f>
        <v>0.0076949999999999987</v>
      </c>
      <c r="S256" s="211">
        <v>0</v>
      </c>
      <c r="T256" s="21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13" t="s">
        <v>259</v>
      </c>
      <c r="AT256" s="213" t="s">
        <v>161</v>
      </c>
      <c r="AU256" s="213" t="s">
        <v>82</v>
      </c>
      <c r="AY256" s="15" t="s">
        <v>158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5" t="s">
        <v>80</v>
      </c>
      <c r="BK256" s="214">
        <f>ROUND(I256*H256,2)</f>
        <v>0</v>
      </c>
      <c r="BL256" s="15" t="s">
        <v>259</v>
      </c>
      <c r="BM256" s="213" t="s">
        <v>884</v>
      </c>
    </row>
    <row r="257" s="2" customFormat="1">
      <c r="A257" s="36"/>
      <c r="B257" s="37"/>
      <c r="C257" s="38"/>
      <c r="D257" s="215" t="s">
        <v>168</v>
      </c>
      <c r="E257" s="38"/>
      <c r="F257" s="216" t="s">
        <v>691</v>
      </c>
      <c r="G257" s="38"/>
      <c r="H257" s="38"/>
      <c r="I257" s="217"/>
      <c r="J257" s="38"/>
      <c r="K257" s="38"/>
      <c r="L257" s="42"/>
      <c r="M257" s="218"/>
      <c r="N257" s="219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168</v>
      </c>
      <c r="AU257" s="15" t="s">
        <v>82</v>
      </c>
    </row>
    <row r="258" s="2" customFormat="1">
      <c r="A258" s="36"/>
      <c r="B258" s="37"/>
      <c r="C258" s="38"/>
      <c r="D258" s="220" t="s">
        <v>170</v>
      </c>
      <c r="E258" s="38"/>
      <c r="F258" s="221" t="s">
        <v>692</v>
      </c>
      <c r="G258" s="38"/>
      <c r="H258" s="38"/>
      <c r="I258" s="217"/>
      <c r="J258" s="38"/>
      <c r="K258" s="38"/>
      <c r="L258" s="42"/>
      <c r="M258" s="218"/>
      <c r="N258" s="219"/>
      <c r="O258" s="82"/>
      <c r="P258" s="82"/>
      <c r="Q258" s="82"/>
      <c r="R258" s="82"/>
      <c r="S258" s="82"/>
      <c r="T258" s="83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170</v>
      </c>
      <c r="AU258" s="15" t="s">
        <v>82</v>
      </c>
    </row>
    <row r="259" s="2" customFormat="1" ht="16.5" customHeight="1">
      <c r="A259" s="36"/>
      <c r="B259" s="37"/>
      <c r="C259" s="226" t="s">
        <v>693</v>
      </c>
      <c r="D259" s="226" t="s">
        <v>461</v>
      </c>
      <c r="E259" s="227" t="s">
        <v>694</v>
      </c>
      <c r="F259" s="228" t="s">
        <v>695</v>
      </c>
      <c r="G259" s="229" t="s">
        <v>164</v>
      </c>
      <c r="H259" s="230">
        <v>28.215</v>
      </c>
      <c r="I259" s="231"/>
      <c r="J259" s="232">
        <f>ROUND(I259*H259,2)</f>
        <v>0</v>
      </c>
      <c r="K259" s="228" t="s">
        <v>165</v>
      </c>
      <c r="L259" s="233"/>
      <c r="M259" s="234" t="s">
        <v>19</v>
      </c>
      <c r="N259" s="235" t="s">
        <v>43</v>
      </c>
      <c r="O259" s="82"/>
      <c r="P259" s="211">
        <f>O259*H259</f>
        <v>0</v>
      </c>
      <c r="Q259" s="211">
        <v>0.00264</v>
      </c>
      <c r="R259" s="211">
        <f>Q259*H259</f>
        <v>0.074487600000000001</v>
      </c>
      <c r="S259" s="211">
        <v>0</v>
      </c>
      <c r="T259" s="21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13" t="s">
        <v>570</v>
      </c>
      <c r="AT259" s="213" t="s">
        <v>461</v>
      </c>
      <c r="AU259" s="213" t="s">
        <v>82</v>
      </c>
      <c r="AY259" s="15" t="s">
        <v>158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80</v>
      </c>
      <c r="BK259" s="214">
        <f>ROUND(I259*H259,2)</f>
        <v>0</v>
      </c>
      <c r="BL259" s="15" t="s">
        <v>259</v>
      </c>
      <c r="BM259" s="213" t="s">
        <v>885</v>
      </c>
    </row>
    <row r="260" s="2" customFormat="1">
      <c r="A260" s="36"/>
      <c r="B260" s="37"/>
      <c r="C260" s="38"/>
      <c r="D260" s="215" t="s">
        <v>168</v>
      </c>
      <c r="E260" s="38"/>
      <c r="F260" s="216" t="s">
        <v>695</v>
      </c>
      <c r="G260" s="38"/>
      <c r="H260" s="38"/>
      <c r="I260" s="217"/>
      <c r="J260" s="38"/>
      <c r="K260" s="38"/>
      <c r="L260" s="42"/>
      <c r="M260" s="218"/>
      <c r="N260" s="219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168</v>
      </c>
      <c r="AU260" s="15" t="s">
        <v>82</v>
      </c>
    </row>
    <row r="261" s="2" customFormat="1">
      <c r="A261" s="36"/>
      <c r="B261" s="37"/>
      <c r="C261" s="38"/>
      <c r="D261" s="220" t="s">
        <v>170</v>
      </c>
      <c r="E261" s="38"/>
      <c r="F261" s="221" t="s">
        <v>697</v>
      </c>
      <c r="G261" s="38"/>
      <c r="H261" s="38"/>
      <c r="I261" s="217"/>
      <c r="J261" s="38"/>
      <c r="K261" s="38"/>
      <c r="L261" s="42"/>
      <c r="M261" s="218"/>
      <c r="N261" s="219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170</v>
      </c>
      <c r="AU261" s="15" t="s">
        <v>82</v>
      </c>
    </row>
    <row r="262" s="2" customFormat="1" ht="16.5" customHeight="1">
      <c r="A262" s="36"/>
      <c r="B262" s="37"/>
      <c r="C262" s="202" t="s">
        <v>698</v>
      </c>
      <c r="D262" s="202" t="s">
        <v>161</v>
      </c>
      <c r="E262" s="203" t="s">
        <v>699</v>
      </c>
      <c r="F262" s="204" t="s">
        <v>700</v>
      </c>
      <c r="G262" s="205" t="s">
        <v>443</v>
      </c>
      <c r="H262" s="206">
        <v>33.700000000000003</v>
      </c>
      <c r="I262" s="207"/>
      <c r="J262" s="208">
        <f>ROUND(I262*H262,2)</f>
        <v>0</v>
      </c>
      <c r="K262" s="204" t="s">
        <v>165</v>
      </c>
      <c r="L262" s="42"/>
      <c r="M262" s="209" t="s">
        <v>19</v>
      </c>
      <c r="N262" s="210" t="s">
        <v>43</v>
      </c>
      <c r="O262" s="82"/>
      <c r="P262" s="211">
        <f>O262*H262</f>
        <v>0</v>
      </c>
      <c r="Q262" s="211">
        <v>1.26999E-05</v>
      </c>
      <c r="R262" s="211">
        <f>Q262*H262</f>
        <v>0.00042798663000000002</v>
      </c>
      <c r="S262" s="211">
        <v>0</v>
      </c>
      <c r="T262" s="212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13" t="s">
        <v>259</v>
      </c>
      <c r="AT262" s="213" t="s">
        <v>161</v>
      </c>
      <c r="AU262" s="213" t="s">
        <v>82</v>
      </c>
      <c r="AY262" s="15" t="s">
        <v>158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5" t="s">
        <v>80</v>
      </c>
      <c r="BK262" s="214">
        <f>ROUND(I262*H262,2)</f>
        <v>0</v>
      </c>
      <c r="BL262" s="15" t="s">
        <v>259</v>
      </c>
      <c r="BM262" s="213" t="s">
        <v>886</v>
      </c>
    </row>
    <row r="263" s="2" customFormat="1">
      <c r="A263" s="36"/>
      <c r="B263" s="37"/>
      <c r="C263" s="38"/>
      <c r="D263" s="215" t="s">
        <v>168</v>
      </c>
      <c r="E263" s="38"/>
      <c r="F263" s="216" t="s">
        <v>702</v>
      </c>
      <c r="G263" s="38"/>
      <c r="H263" s="38"/>
      <c r="I263" s="217"/>
      <c r="J263" s="38"/>
      <c r="K263" s="38"/>
      <c r="L263" s="42"/>
      <c r="M263" s="218"/>
      <c r="N263" s="219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168</v>
      </c>
      <c r="AU263" s="15" t="s">
        <v>82</v>
      </c>
    </row>
    <row r="264" s="2" customFormat="1">
      <c r="A264" s="36"/>
      <c r="B264" s="37"/>
      <c r="C264" s="38"/>
      <c r="D264" s="220" t="s">
        <v>170</v>
      </c>
      <c r="E264" s="38"/>
      <c r="F264" s="221" t="s">
        <v>703</v>
      </c>
      <c r="G264" s="38"/>
      <c r="H264" s="38"/>
      <c r="I264" s="217"/>
      <c r="J264" s="38"/>
      <c r="K264" s="38"/>
      <c r="L264" s="42"/>
      <c r="M264" s="218"/>
      <c r="N264" s="219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170</v>
      </c>
      <c r="AU264" s="15" t="s">
        <v>82</v>
      </c>
    </row>
    <row r="265" s="2" customFormat="1" ht="16.5" customHeight="1">
      <c r="A265" s="36"/>
      <c r="B265" s="37"/>
      <c r="C265" s="226" t="s">
        <v>704</v>
      </c>
      <c r="D265" s="226" t="s">
        <v>461</v>
      </c>
      <c r="E265" s="227" t="s">
        <v>705</v>
      </c>
      <c r="F265" s="228" t="s">
        <v>706</v>
      </c>
      <c r="G265" s="229" t="s">
        <v>443</v>
      </c>
      <c r="H265" s="230">
        <v>34.374000000000002</v>
      </c>
      <c r="I265" s="231"/>
      <c r="J265" s="232">
        <f>ROUND(I265*H265,2)</f>
        <v>0</v>
      </c>
      <c r="K265" s="228" t="s">
        <v>165</v>
      </c>
      <c r="L265" s="233"/>
      <c r="M265" s="234" t="s">
        <v>19</v>
      </c>
      <c r="N265" s="235" t="s">
        <v>43</v>
      </c>
      <c r="O265" s="82"/>
      <c r="P265" s="211">
        <f>O265*H265</f>
        <v>0</v>
      </c>
      <c r="Q265" s="211">
        <v>0.00035</v>
      </c>
      <c r="R265" s="211">
        <f>Q265*H265</f>
        <v>0.012030900000000001</v>
      </c>
      <c r="S265" s="211">
        <v>0</v>
      </c>
      <c r="T265" s="21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3" t="s">
        <v>570</v>
      </c>
      <c r="AT265" s="213" t="s">
        <v>461</v>
      </c>
      <c r="AU265" s="213" t="s">
        <v>82</v>
      </c>
      <c r="AY265" s="15" t="s">
        <v>158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80</v>
      </c>
      <c r="BK265" s="214">
        <f>ROUND(I265*H265,2)</f>
        <v>0</v>
      </c>
      <c r="BL265" s="15" t="s">
        <v>259</v>
      </c>
      <c r="BM265" s="213" t="s">
        <v>887</v>
      </c>
    </row>
    <row r="266" s="2" customFormat="1">
      <c r="A266" s="36"/>
      <c r="B266" s="37"/>
      <c r="C266" s="38"/>
      <c r="D266" s="215" t="s">
        <v>168</v>
      </c>
      <c r="E266" s="38"/>
      <c r="F266" s="216" t="s">
        <v>706</v>
      </c>
      <c r="G266" s="38"/>
      <c r="H266" s="38"/>
      <c r="I266" s="217"/>
      <c r="J266" s="38"/>
      <c r="K266" s="38"/>
      <c r="L266" s="42"/>
      <c r="M266" s="218"/>
      <c r="N266" s="219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168</v>
      </c>
      <c r="AU266" s="15" t="s">
        <v>82</v>
      </c>
    </row>
    <row r="267" s="2" customFormat="1">
      <c r="A267" s="36"/>
      <c r="B267" s="37"/>
      <c r="C267" s="38"/>
      <c r="D267" s="220" t="s">
        <v>170</v>
      </c>
      <c r="E267" s="38"/>
      <c r="F267" s="221" t="s">
        <v>708</v>
      </c>
      <c r="G267" s="38"/>
      <c r="H267" s="38"/>
      <c r="I267" s="217"/>
      <c r="J267" s="38"/>
      <c r="K267" s="38"/>
      <c r="L267" s="42"/>
      <c r="M267" s="218"/>
      <c r="N267" s="219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170</v>
      </c>
      <c r="AU267" s="15" t="s">
        <v>82</v>
      </c>
    </row>
    <row r="268" s="2" customFormat="1" ht="16.5" customHeight="1">
      <c r="A268" s="36"/>
      <c r="B268" s="37"/>
      <c r="C268" s="202" t="s">
        <v>709</v>
      </c>
      <c r="D268" s="202" t="s">
        <v>161</v>
      </c>
      <c r="E268" s="203" t="s">
        <v>710</v>
      </c>
      <c r="F268" s="204" t="s">
        <v>711</v>
      </c>
      <c r="G268" s="205" t="s">
        <v>164</v>
      </c>
      <c r="H268" s="206">
        <v>25.649999999999999</v>
      </c>
      <c r="I268" s="207"/>
      <c r="J268" s="208">
        <f>ROUND(I268*H268,2)</f>
        <v>0</v>
      </c>
      <c r="K268" s="204" t="s">
        <v>165</v>
      </c>
      <c r="L268" s="42"/>
      <c r="M268" s="209" t="s">
        <v>19</v>
      </c>
      <c r="N268" s="210" t="s">
        <v>43</v>
      </c>
      <c r="O268" s="82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13" t="s">
        <v>259</v>
      </c>
      <c r="AT268" s="213" t="s">
        <v>161</v>
      </c>
      <c r="AU268" s="213" t="s">
        <v>82</v>
      </c>
      <c r="AY268" s="15" t="s">
        <v>158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5" t="s">
        <v>80</v>
      </c>
      <c r="BK268" s="214">
        <f>ROUND(I268*H268,2)</f>
        <v>0</v>
      </c>
      <c r="BL268" s="15" t="s">
        <v>259</v>
      </c>
      <c r="BM268" s="213" t="s">
        <v>888</v>
      </c>
    </row>
    <row r="269" s="2" customFormat="1">
      <c r="A269" s="36"/>
      <c r="B269" s="37"/>
      <c r="C269" s="38"/>
      <c r="D269" s="215" t="s">
        <v>168</v>
      </c>
      <c r="E269" s="38"/>
      <c r="F269" s="216" t="s">
        <v>713</v>
      </c>
      <c r="G269" s="38"/>
      <c r="H269" s="38"/>
      <c r="I269" s="217"/>
      <c r="J269" s="38"/>
      <c r="K269" s="38"/>
      <c r="L269" s="42"/>
      <c r="M269" s="218"/>
      <c r="N269" s="219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168</v>
      </c>
      <c r="AU269" s="15" t="s">
        <v>82</v>
      </c>
    </row>
    <row r="270" s="2" customFormat="1">
      <c r="A270" s="36"/>
      <c r="B270" s="37"/>
      <c r="C270" s="38"/>
      <c r="D270" s="220" t="s">
        <v>170</v>
      </c>
      <c r="E270" s="38"/>
      <c r="F270" s="221" t="s">
        <v>714</v>
      </c>
      <c r="G270" s="38"/>
      <c r="H270" s="38"/>
      <c r="I270" s="217"/>
      <c r="J270" s="38"/>
      <c r="K270" s="38"/>
      <c r="L270" s="42"/>
      <c r="M270" s="218"/>
      <c r="N270" s="219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170</v>
      </c>
      <c r="AU270" s="15" t="s">
        <v>82</v>
      </c>
    </row>
    <row r="271" s="2" customFormat="1" ht="16.5" customHeight="1">
      <c r="A271" s="36"/>
      <c r="B271" s="37"/>
      <c r="C271" s="202" t="s">
        <v>715</v>
      </c>
      <c r="D271" s="202" t="s">
        <v>161</v>
      </c>
      <c r="E271" s="203" t="s">
        <v>716</v>
      </c>
      <c r="F271" s="204" t="s">
        <v>717</v>
      </c>
      <c r="G271" s="205" t="s">
        <v>220</v>
      </c>
      <c r="H271" s="206">
        <v>0.28999999999999998</v>
      </c>
      <c r="I271" s="207"/>
      <c r="J271" s="208">
        <f>ROUND(I271*H271,2)</f>
        <v>0</v>
      </c>
      <c r="K271" s="204" t="s">
        <v>165</v>
      </c>
      <c r="L271" s="42"/>
      <c r="M271" s="209" t="s">
        <v>19</v>
      </c>
      <c r="N271" s="210" t="s">
        <v>43</v>
      </c>
      <c r="O271" s="82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13" t="s">
        <v>259</v>
      </c>
      <c r="AT271" s="213" t="s">
        <v>161</v>
      </c>
      <c r="AU271" s="213" t="s">
        <v>82</v>
      </c>
      <c r="AY271" s="15" t="s">
        <v>158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5" t="s">
        <v>80</v>
      </c>
      <c r="BK271" s="214">
        <f>ROUND(I271*H271,2)</f>
        <v>0</v>
      </c>
      <c r="BL271" s="15" t="s">
        <v>259</v>
      </c>
      <c r="BM271" s="213" t="s">
        <v>889</v>
      </c>
    </row>
    <row r="272" s="2" customFormat="1">
      <c r="A272" s="36"/>
      <c r="B272" s="37"/>
      <c r="C272" s="38"/>
      <c r="D272" s="215" t="s">
        <v>168</v>
      </c>
      <c r="E272" s="38"/>
      <c r="F272" s="216" t="s">
        <v>719</v>
      </c>
      <c r="G272" s="38"/>
      <c r="H272" s="38"/>
      <c r="I272" s="217"/>
      <c r="J272" s="38"/>
      <c r="K272" s="38"/>
      <c r="L272" s="42"/>
      <c r="M272" s="218"/>
      <c r="N272" s="219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168</v>
      </c>
      <c r="AU272" s="15" t="s">
        <v>82</v>
      </c>
    </row>
    <row r="273" s="2" customFormat="1">
      <c r="A273" s="36"/>
      <c r="B273" s="37"/>
      <c r="C273" s="38"/>
      <c r="D273" s="220" t="s">
        <v>170</v>
      </c>
      <c r="E273" s="38"/>
      <c r="F273" s="221" t="s">
        <v>720</v>
      </c>
      <c r="G273" s="38"/>
      <c r="H273" s="38"/>
      <c r="I273" s="217"/>
      <c r="J273" s="38"/>
      <c r="K273" s="38"/>
      <c r="L273" s="42"/>
      <c r="M273" s="218"/>
      <c r="N273" s="219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170</v>
      </c>
      <c r="AU273" s="15" t="s">
        <v>82</v>
      </c>
    </row>
    <row r="274" s="2" customFormat="1" ht="16.5" customHeight="1">
      <c r="A274" s="36"/>
      <c r="B274" s="37"/>
      <c r="C274" s="202" t="s">
        <v>721</v>
      </c>
      <c r="D274" s="202" t="s">
        <v>161</v>
      </c>
      <c r="E274" s="203" t="s">
        <v>722</v>
      </c>
      <c r="F274" s="204" t="s">
        <v>723</v>
      </c>
      <c r="G274" s="205" t="s">
        <v>220</v>
      </c>
      <c r="H274" s="206">
        <v>0.28999999999999998</v>
      </c>
      <c r="I274" s="207"/>
      <c r="J274" s="208">
        <f>ROUND(I274*H274,2)</f>
        <v>0</v>
      </c>
      <c r="K274" s="204" t="s">
        <v>165</v>
      </c>
      <c r="L274" s="42"/>
      <c r="M274" s="209" t="s">
        <v>19</v>
      </c>
      <c r="N274" s="210" t="s">
        <v>43</v>
      </c>
      <c r="O274" s="82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13" t="s">
        <v>259</v>
      </c>
      <c r="AT274" s="213" t="s">
        <v>161</v>
      </c>
      <c r="AU274" s="213" t="s">
        <v>82</v>
      </c>
      <c r="AY274" s="15" t="s">
        <v>158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5" t="s">
        <v>80</v>
      </c>
      <c r="BK274" s="214">
        <f>ROUND(I274*H274,2)</f>
        <v>0</v>
      </c>
      <c r="BL274" s="15" t="s">
        <v>259</v>
      </c>
      <c r="BM274" s="213" t="s">
        <v>890</v>
      </c>
    </row>
    <row r="275" s="2" customFormat="1">
      <c r="A275" s="36"/>
      <c r="B275" s="37"/>
      <c r="C275" s="38"/>
      <c r="D275" s="215" t="s">
        <v>168</v>
      </c>
      <c r="E275" s="38"/>
      <c r="F275" s="216" t="s">
        <v>725</v>
      </c>
      <c r="G275" s="38"/>
      <c r="H275" s="38"/>
      <c r="I275" s="217"/>
      <c r="J275" s="38"/>
      <c r="K275" s="38"/>
      <c r="L275" s="42"/>
      <c r="M275" s="218"/>
      <c r="N275" s="219"/>
      <c r="O275" s="82"/>
      <c r="P275" s="82"/>
      <c r="Q275" s="82"/>
      <c r="R275" s="82"/>
      <c r="S275" s="82"/>
      <c r="T275" s="83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168</v>
      </c>
      <c r="AU275" s="15" t="s">
        <v>82</v>
      </c>
    </row>
    <row r="276" s="2" customFormat="1">
      <c r="A276" s="36"/>
      <c r="B276" s="37"/>
      <c r="C276" s="38"/>
      <c r="D276" s="220" t="s">
        <v>170</v>
      </c>
      <c r="E276" s="38"/>
      <c r="F276" s="221" t="s">
        <v>726</v>
      </c>
      <c r="G276" s="38"/>
      <c r="H276" s="38"/>
      <c r="I276" s="217"/>
      <c r="J276" s="38"/>
      <c r="K276" s="38"/>
      <c r="L276" s="42"/>
      <c r="M276" s="218"/>
      <c r="N276" s="219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170</v>
      </c>
      <c r="AU276" s="15" t="s">
        <v>82</v>
      </c>
    </row>
    <row r="277" s="12" customFormat="1" ht="22.8" customHeight="1">
      <c r="A277" s="12"/>
      <c r="B277" s="186"/>
      <c r="C277" s="187"/>
      <c r="D277" s="188" t="s">
        <v>71</v>
      </c>
      <c r="E277" s="200" t="s">
        <v>727</v>
      </c>
      <c r="F277" s="200" t="s">
        <v>728</v>
      </c>
      <c r="G277" s="187"/>
      <c r="H277" s="187"/>
      <c r="I277" s="190"/>
      <c r="J277" s="201">
        <f>BK277</f>
        <v>0</v>
      </c>
      <c r="K277" s="187"/>
      <c r="L277" s="192"/>
      <c r="M277" s="193"/>
      <c r="N277" s="194"/>
      <c r="O277" s="194"/>
      <c r="P277" s="195">
        <f>SUM(P278:P307)</f>
        <v>0</v>
      </c>
      <c r="Q277" s="194"/>
      <c r="R277" s="195">
        <f>SUM(R278:R307)</f>
        <v>1.2720169816699998</v>
      </c>
      <c r="S277" s="194"/>
      <c r="T277" s="196">
        <f>SUM(T278:T307)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7" t="s">
        <v>82</v>
      </c>
      <c r="AT277" s="198" t="s">
        <v>71</v>
      </c>
      <c r="AU277" s="198" t="s">
        <v>80</v>
      </c>
      <c r="AY277" s="197" t="s">
        <v>158</v>
      </c>
      <c r="BK277" s="199">
        <f>SUM(BK278:BK307)</f>
        <v>0</v>
      </c>
    </row>
    <row r="278" s="2" customFormat="1" ht="16.5" customHeight="1">
      <c r="A278" s="36"/>
      <c r="B278" s="37"/>
      <c r="C278" s="202" t="s">
        <v>729</v>
      </c>
      <c r="D278" s="202" t="s">
        <v>161</v>
      </c>
      <c r="E278" s="203" t="s">
        <v>730</v>
      </c>
      <c r="F278" s="204" t="s">
        <v>731</v>
      </c>
      <c r="G278" s="205" t="s">
        <v>164</v>
      </c>
      <c r="H278" s="206">
        <v>52.460999999999999</v>
      </c>
      <c r="I278" s="207"/>
      <c r="J278" s="208">
        <f>ROUND(I278*H278,2)</f>
        <v>0</v>
      </c>
      <c r="K278" s="204" t="s">
        <v>165</v>
      </c>
      <c r="L278" s="42"/>
      <c r="M278" s="209" t="s">
        <v>19</v>
      </c>
      <c r="N278" s="210" t="s">
        <v>43</v>
      </c>
      <c r="O278" s="82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13" t="s">
        <v>259</v>
      </c>
      <c r="AT278" s="213" t="s">
        <v>161</v>
      </c>
      <c r="AU278" s="213" t="s">
        <v>82</v>
      </c>
      <c r="AY278" s="15" t="s">
        <v>158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5" t="s">
        <v>80</v>
      </c>
      <c r="BK278" s="214">
        <f>ROUND(I278*H278,2)</f>
        <v>0</v>
      </c>
      <c r="BL278" s="15" t="s">
        <v>259</v>
      </c>
      <c r="BM278" s="213" t="s">
        <v>891</v>
      </c>
    </row>
    <row r="279" s="2" customFormat="1">
      <c r="A279" s="36"/>
      <c r="B279" s="37"/>
      <c r="C279" s="38"/>
      <c r="D279" s="215" t="s">
        <v>168</v>
      </c>
      <c r="E279" s="38"/>
      <c r="F279" s="216" t="s">
        <v>733</v>
      </c>
      <c r="G279" s="38"/>
      <c r="H279" s="38"/>
      <c r="I279" s="217"/>
      <c r="J279" s="38"/>
      <c r="K279" s="38"/>
      <c r="L279" s="42"/>
      <c r="M279" s="218"/>
      <c r="N279" s="219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168</v>
      </c>
      <c r="AU279" s="15" t="s">
        <v>82</v>
      </c>
    </row>
    <row r="280" s="2" customFormat="1">
      <c r="A280" s="36"/>
      <c r="B280" s="37"/>
      <c r="C280" s="38"/>
      <c r="D280" s="220" t="s">
        <v>170</v>
      </c>
      <c r="E280" s="38"/>
      <c r="F280" s="221" t="s">
        <v>734</v>
      </c>
      <c r="G280" s="38"/>
      <c r="H280" s="38"/>
      <c r="I280" s="217"/>
      <c r="J280" s="38"/>
      <c r="K280" s="38"/>
      <c r="L280" s="42"/>
      <c r="M280" s="218"/>
      <c r="N280" s="219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170</v>
      </c>
      <c r="AU280" s="15" t="s">
        <v>82</v>
      </c>
    </row>
    <row r="281" s="2" customFormat="1" ht="16.5" customHeight="1">
      <c r="A281" s="36"/>
      <c r="B281" s="37"/>
      <c r="C281" s="202" t="s">
        <v>735</v>
      </c>
      <c r="D281" s="202" t="s">
        <v>161</v>
      </c>
      <c r="E281" s="203" t="s">
        <v>736</v>
      </c>
      <c r="F281" s="204" t="s">
        <v>737</v>
      </c>
      <c r="G281" s="205" t="s">
        <v>164</v>
      </c>
      <c r="H281" s="206">
        <v>52.460999999999999</v>
      </c>
      <c r="I281" s="207"/>
      <c r="J281" s="208">
        <f>ROUND(I281*H281,2)</f>
        <v>0</v>
      </c>
      <c r="K281" s="204" t="s">
        <v>165</v>
      </c>
      <c r="L281" s="42"/>
      <c r="M281" s="209" t="s">
        <v>19</v>
      </c>
      <c r="N281" s="210" t="s">
        <v>43</v>
      </c>
      <c r="O281" s="82"/>
      <c r="P281" s="211">
        <f>O281*H281</f>
        <v>0</v>
      </c>
      <c r="Q281" s="211">
        <v>0.00029999999999999997</v>
      </c>
      <c r="R281" s="211">
        <f>Q281*H281</f>
        <v>0.015738299999999997</v>
      </c>
      <c r="S281" s="211">
        <v>0</v>
      </c>
      <c r="T281" s="21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13" t="s">
        <v>259</v>
      </c>
      <c r="AT281" s="213" t="s">
        <v>161</v>
      </c>
      <c r="AU281" s="213" t="s">
        <v>82</v>
      </c>
      <c r="AY281" s="15" t="s">
        <v>158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5" t="s">
        <v>80</v>
      </c>
      <c r="BK281" s="214">
        <f>ROUND(I281*H281,2)</f>
        <v>0</v>
      </c>
      <c r="BL281" s="15" t="s">
        <v>259</v>
      </c>
      <c r="BM281" s="213" t="s">
        <v>892</v>
      </c>
    </row>
    <row r="282" s="2" customFormat="1">
      <c r="A282" s="36"/>
      <c r="B282" s="37"/>
      <c r="C282" s="38"/>
      <c r="D282" s="215" t="s">
        <v>168</v>
      </c>
      <c r="E282" s="38"/>
      <c r="F282" s="216" t="s">
        <v>739</v>
      </c>
      <c r="G282" s="38"/>
      <c r="H282" s="38"/>
      <c r="I282" s="217"/>
      <c r="J282" s="38"/>
      <c r="K282" s="38"/>
      <c r="L282" s="42"/>
      <c r="M282" s="218"/>
      <c r="N282" s="219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168</v>
      </c>
      <c r="AU282" s="15" t="s">
        <v>82</v>
      </c>
    </row>
    <row r="283" s="2" customFormat="1">
      <c r="A283" s="36"/>
      <c r="B283" s="37"/>
      <c r="C283" s="38"/>
      <c r="D283" s="220" t="s">
        <v>170</v>
      </c>
      <c r="E283" s="38"/>
      <c r="F283" s="221" t="s">
        <v>740</v>
      </c>
      <c r="G283" s="38"/>
      <c r="H283" s="38"/>
      <c r="I283" s="217"/>
      <c r="J283" s="38"/>
      <c r="K283" s="38"/>
      <c r="L283" s="42"/>
      <c r="M283" s="218"/>
      <c r="N283" s="219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170</v>
      </c>
      <c r="AU283" s="15" t="s">
        <v>82</v>
      </c>
    </row>
    <row r="284" s="2" customFormat="1" ht="16.5" customHeight="1">
      <c r="A284" s="36"/>
      <c r="B284" s="37"/>
      <c r="C284" s="202" t="s">
        <v>429</v>
      </c>
      <c r="D284" s="202" t="s">
        <v>161</v>
      </c>
      <c r="E284" s="203" t="s">
        <v>741</v>
      </c>
      <c r="F284" s="204" t="s">
        <v>742</v>
      </c>
      <c r="G284" s="205" t="s">
        <v>164</v>
      </c>
      <c r="H284" s="206">
        <v>52.460999999999999</v>
      </c>
      <c r="I284" s="207"/>
      <c r="J284" s="208">
        <f>ROUND(I284*H284,2)</f>
        <v>0</v>
      </c>
      <c r="K284" s="204" t="s">
        <v>165</v>
      </c>
      <c r="L284" s="42"/>
      <c r="M284" s="209" t="s">
        <v>19</v>
      </c>
      <c r="N284" s="210" t="s">
        <v>43</v>
      </c>
      <c r="O284" s="82"/>
      <c r="P284" s="211">
        <f>O284*H284</f>
        <v>0</v>
      </c>
      <c r="Q284" s="211">
        <v>0.0044999999999999997</v>
      </c>
      <c r="R284" s="211">
        <f>Q284*H284</f>
        <v>0.23607449999999997</v>
      </c>
      <c r="S284" s="211">
        <v>0</v>
      </c>
      <c r="T284" s="212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13" t="s">
        <v>259</v>
      </c>
      <c r="AT284" s="213" t="s">
        <v>161</v>
      </c>
      <c r="AU284" s="213" t="s">
        <v>82</v>
      </c>
      <c r="AY284" s="15" t="s">
        <v>158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5" t="s">
        <v>80</v>
      </c>
      <c r="BK284" s="214">
        <f>ROUND(I284*H284,2)</f>
        <v>0</v>
      </c>
      <c r="BL284" s="15" t="s">
        <v>259</v>
      </c>
      <c r="BM284" s="213" t="s">
        <v>893</v>
      </c>
    </row>
    <row r="285" s="2" customFormat="1">
      <c r="A285" s="36"/>
      <c r="B285" s="37"/>
      <c r="C285" s="38"/>
      <c r="D285" s="215" t="s">
        <v>168</v>
      </c>
      <c r="E285" s="38"/>
      <c r="F285" s="216" t="s">
        <v>744</v>
      </c>
      <c r="G285" s="38"/>
      <c r="H285" s="38"/>
      <c r="I285" s="217"/>
      <c r="J285" s="38"/>
      <c r="K285" s="38"/>
      <c r="L285" s="42"/>
      <c r="M285" s="218"/>
      <c r="N285" s="219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168</v>
      </c>
      <c r="AU285" s="15" t="s">
        <v>82</v>
      </c>
    </row>
    <row r="286" s="2" customFormat="1">
      <c r="A286" s="36"/>
      <c r="B286" s="37"/>
      <c r="C286" s="38"/>
      <c r="D286" s="220" t="s">
        <v>170</v>
      </c>
      <c r="E286" s="38"/>
      <c r="F286" s="221" t="s">
        <v>745</v>
      </c>
      <c r="G286" s="38"/>
      <c r="H286" s="38"/>
      <c r="I286" s="217"/>
      <c r="J286" s="38"/>
      <c r="K286" s="38"/>
      <c r="L286" s="42"/>
      <c r="M286" s="218"/>
      <c r="N286" s="219"/>
      <c r="O286" s="82"/>
      <c r="P286" s="82"/>
      <c r="Q286" s="82"/>
      <c r="R286" s="82"/>
      <c r="S286" s="82"/>
      <c r="T286" s="83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170</v>
      </c>
      <c r="AU286" s="15" t="s">
        <v>82</v>
      </c>
    </row>
    <row r="287" s="2" customFormat="1" ht="21.75" customHeight="1">
      <c r="A287" s="36"/>
      <c r="B287" s="37"/>
      <c r="C287" s="202" t="s">
        <v>746</v>
      </c>
      <c r="D287" s="202" t="s">
        <v>161</v>
      </c>
      <c r="E287" s="203" t="s">
        <v>747</v>
      </c>
      <c r="F287" s="204" t="s">
        <v>748</v>
      </c>
      <c r="G287" s="205" t="s">
        <v>164</v>
      </c>
      <c r="H287" s="206">
        <v>52.460999999999999</v>
      </c>
      <c r="I287" s="207"/>
      <c r="J287" s="208">
        <f>ROUND(I287*H287,2)</f>
        <v>0</v>
      </c>
      <c r="K287" s="204" t="s">
        <v>165</v>
      </c>
      <c r="L287" s="42"/>
      <c r="M287" s="209" t="s">
        <v>19</v>
      </c>
      <c r="N287" s="210" t="s">
        <v>43</v>
      </c>
      <c r="O287" s="82"/>
      <c r="P287" s="211">
        <f>O287*H287</f>
        <v>0</v>
      </c>
      <c r="Q287" s="211">
        <v>0.0053</v>
      </c>
      <c r="R287" s="211">
        <f>Q287*H287</f>
        <v>0.27804329999999999</v>
      </c>
      <c r="S287" s="211">
        <v>0</v>
      </c>
      <c r="T287" s="21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13" t="s">
        <v>259</v>
      </c>
      <c r="AT287" s="213" t="s">
        <v>161</v>
      </c>
      <c r="AU287" s="213" t="s">
        <v>82</v>
      </c>
      <c r="AY287" s="15" t="s">
        <v>158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5" t="s">
        <v>80</v>
      </c>
      <c r="BK287" s="214">
        <f>ROUND(I287*H287,2)</f>
        <v>0</v>
      </c>
      <c r="BL287" s="15" t="s">
        <v>259</v>
      </c>
      <c r="BM287" s="213" t="s">
        <v>894</v>
      </c>
    </row>
    <row r="288" s="2" customFormat="1">
      <c r="A288" s="36"/>
      <c r="B288" s="37"/>
      <c r="C288" s="38"/>
      <c r="D288" s="215" t="s">
        <v>168</v>
      </c>
      <c r="E288" s="38"/>
      <c r="F288" s="216" t="s">
        <v>750</v>
      </c>
      <c r="G288" s="38"/>
      <c r="H288" s="38"/>
      <c r="I288" s="217"/>
      <c r="J288" s="38"/>
      <c r="K288" s="38"/>
      <c r="L288" s="42"/>
      <c r="M288" s="218"/>
      <c r="N288" s="219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168</v>
      </c>
      <c r="AU288" s="15" t="s">
        <v>82</v>
      </c>
    </row>
    <row r="289" s="2" customFormat="1">
      <c r="A289" s="36"/>
      <c r="B289" s="37"/>
      <c r="C289" s="38"/>
      <c r="D289" s="220" t="s">
        <v>170</v>
      </c>
      <c r="E289" s="38"/>
      <c r="F289" s="221" t="s">
        <v>751</v>
      </c>
      <c r="G289" s="38"/>
      <c r="H289" s="38"/>
      <c r="I289" s="217"/>
      <c r="J289" s="38"/>
      <c r="K289" s="38"/>
      <c r="L289" s="42"/>
      <c r="M289" s="218"/>
      <c r="N289" s="219"/>
      <c r="O289" s="82"/>
      <c r="P289" s="82"/>
      <c r="Q289" s="82"/>
      <c r="R289" s="82"/>
      <c r="S289" s="82"/>
      <c r="T289" s="83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170</v>
      </c>
      <c r="AU289" s="15" t="s">
        <v>82</v>
      </c>
    </row>
    <row r="290" s="2" customFormat="1" ht="16.5" customHeight="1">
      <c r="A290" s="36"/>
      <c r="B290" s="37"/>
      <c r="C290" s="226" t="s">
        <v>447</v>
      </c>
      <c r="D290" s="226" t="s">
        <v>461</v>
      </c>
      <c r="E290" s="227" t="s">
        <v>752</v>
      </c>
      <c r="F290" s="228" t="s">
        <v>753</v>
      </c>
      <c r="G290" s="229" t="s">
        <v>164</v>
      </c>
      <c r="H290" s="230">
        <v>57.707000000000001</v>
      </c>
      <c r="I290" s="231"/>
      <c r="J290" s="232">
        <f>ROUND(I290*H290,2)</f>
        <v>0</v>
      </c>
      <c r="K290" s="228" t="s">
        <v>165</v>
      </c>
      <c r="L290" s="233"/>
      <c r="M290" s="234" t="s">
        <v>19</v>
      </c>
      <c r="N290" s="235" t="s">
        <v>43</v>
      </c>
      <c r="O290" s="82"/>
      <c r="P290" s="211">
        <f>O290*H290</f>
        <v>0</v>
      </c>
      <c r="Q290" s="211">
        <v>0.0126</v>
      </c>
      <c r="R290" s="211">
        <f>Q290*H290</f>
        <v>0.72710819999999998</v>
      </c>
      <c r="S290" s="211">
        <v>0</v>
      </c>
      <c r="T290" s="21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13" t="s">
        <v>570</v>
      </c>
      <c r="AT290" s="213" t="s">
        <v>461</v>
      </c>
      <c r="AU290" s="213" t="s">
        <v>82</v>
      </c>
      <c r="AY290" s="15" t="s">
        <v>158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5" t="s">
        <v>80</v>
      </c>
      <c r="BK290" s="214">
        <f>ROUND(I290*H290,2)</f>
        <v>0</v>
      </c>
      <c r="BL290" s="15" t="s">
        <v>259</v>
      </c>
      <c r="BM290" s="213" t="s">
        <v>895</v>
      </c>
    </row>
    <row r="291" s="2" customFormat="1">
      <c r="A291" s="36"/>
      <c r="B291" s="37"/>
      <c r="C291" s="38"/>
      <c r="D291" s="215" t="s">
        <v>168</v>
      </c>
      <c r="E291" s="38"/>
      <c r="F291" s="216" t="s">
        <v>753</v>
      </c>
      <c r="G291" s="38"/>
      <c r="H291" s="38"/>
      <c r="I291" s="217"/>
      <c r="J291" s="38"/>
      <c r="K291" s="38"/>
      <c r="L291" s="42"/>
      <c r="M291" s="218"/>
      <c r="N291" s="219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168</v>
      </c>
      <c r="AU291" s="15" t="s">
        <v>82</v>
      </c>
    </row>
    <row r="292" s="2" customFormat="1">
      <c r="A292" s="36"/>
      <c r="B292" s="37"/>
      <c r="C292" s="38"/>
      <c r="D292" s="220" t="s">
        <v>170</v>
      </c>
      <c r="E292" s="38"/>
      <c r="F292" s="221" t="s">
        <v>755</v>
      </c>
      <c r="G292" s="38"/>
      <c r="H292" s="38"/>
      <c r="I292" s="217"/>
      <c r="J292" s="38"/>
      <c r="K292" s="38"/>
      <c r="L292" s="42"/>
      <c r="M292" s="218"/>
      <c r="N292" s="219"/>
      <c r="O292" s="82"/>
      <c r="P292" s="82"/>
      <c r="Q292" s="82"/>
      <c r="R292" s="82"/>
      <c r="S292" s="82"/>
      <c r="T292" s="83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170</v>
      </c>
      <c r="AU292" s="15" t="s">
        <v>82</v>
      </c>
    </row>
    <row r="293" s="2" customFormat="1" ht="16.5" customHeight="1">
      <c r="A293" s="36"/>
      <c r="B293" s="37"/>
      <c r="C293" s="202" t="s">
        <v>454</v>
      </c>
      <c r="D293" s="202" t="s">
        <v>161</v>
      </c>
      <c r="E293" s="203" t="s">
        <v>756</v>
      </c>
      <c r="F293" s="204" t="s">
        <v>757</v>
      </c>
      <c r="G293" s="205" t="s">
        <v>164</v>
      </c>
      <c r="H293" s="206">
        <v>52.460999999999999</v>
      </c>
      <c r="I293" s="207"/>
      <c r="J293" s="208">
        <f>ROUND(I293*H293,2)</f>
        <v>0</v>
      </c>
      <c r="K293" s="204" t="s">
        <v>165</v>
      </c>
      <c r="L293" s="42"/>
      <c r="M293" s="209" t="s">
        <v>19</v>
      </c>
      <c r="N293" s="210" t="s">
        <v>43</v>
      </c>
      <c r="O293" s="82"/>
      <c r="P293" s="211">
        <f>O293*H293</f>
        <v>0</v>
      </c>
      <c r="Q293" s="211">
        <v>0</v>
      </c>
      <c r="R293" s="211">
        <f>Q293*H293</f>
        <v>0</v>
      </c>
      <c r="S293" s="211">
        <v>0</v>
      </c>
      <c r="T293" s="212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13" t="s">
        <v>259</v>
      </c>
      <c r="AT293" s="213" t="s">
        <v>161</v>
      </c>
      <c r="AU293" s="213" t="s">
        <v>82</v>
      </c>
      <c r="AY293" s="15" t="s">
        <v>158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5" t="s">
        <v>80</v>
      </c>
      <c r="BK293" s="214">
        <f>ROUND(I293*H293,2)</f>
        <v>0</v>
      </c>
      <c r="BL293" s="15" t="s">
        <v>259</v>
      </c>
      <c r="BM293" s="213" t="s">
        <v>896</v>
      </c>
    </row>
    <row r="294" s="2" customFormat="1">
      <c r="A294" s="36"/>
      <c r="B294" s="37"/>
      <c r="C294" s="38"/>
      <c r="D294" s="215" t="s">
        <v>168</v>
      </c>
      <c r="E294" s="38"/>
      <c r="F294" s="216" t="s">
        <v>759</v>
      </c>
      <c r="G294" s="38"/>
      <c r="H294" s="38"/>
      <c r="I294" s="217"/>
      <c r="J294" s="38"/>
      <c r="K294" s="38"/>
      <c r="L294" s="42"/>
      <c r="M294" s="218"/>
      <c r="N294" s="219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168</v>
      </c>
      <c r="AU294" s="15" t="s">
        <v>82</v>
      </c>
    </row>
    <row r="295" s="2" customFormat="1">
      <c r="A295" s="36"/>
      <c r="B295" s="37"/>
      <c r="C295" s="38"/>
      <c r="D295" s="220" t="s">
        <v>170</v>
      </c>
      <c r="E295" s="38"/>
      <c r="F295" s="221" t="s">
        <v>760</v>
      </c>
      <c r="G295" s="38"/>
      <c r="H295" s="38"/>
      <c r="I295" s="217"/>
      <c r="J295" s="38"/>
      <c r="K295" s="38"/>
      <c r="L295" s="42"/>
      <c r="M295" s="218"/>
      <c r="N295" s="219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170</v>
      </c>
      <c r="AU295" s="15" t="s">
        <v>82</v>
      </c>
    </row>
    <row r="296" s="2" customFormat="1" ht="16.5" customHeight="1">
      <c r="A296" s="36"/>
      <c r="B296" s="37"/>
      <c r="C296" s="202" t="s">
        <v>761</v>
      </c>
      <c r="D296" s="202" t="s">
        <v>161</v>
      </c>
      <c r="E296" s="203" t="s">
        <v>762</v>
      </c>
      <c r="F296" s="204" t="s">
        <v>763</v>
      </c>
      <c r="G296" s="205" t="s">
        <v>164</v>
      </c>
      <c r="H296" s="206">
        <v>1.3</v>
      </c>
      <c r="I296" s="207"/>
      <c r="J296" s="208">
        <f>ROUND(I296*H296,2)</f>
        <v>0</v>
      </c>
      <c r="K296" s="204" t="s">
        <v>165</v>
      </c>
      <c r="L296" s="42"/>
      <c r="M296" s="209" t="s">
        <v>19</v>
      </c>
      <c r="N296" s="210" t="s">
        <v>43</v>
      </c>
      <c r="O296" s="82"/>
      <c r="P296" s="211">
        <f>O296*H296</f>
        <v>0</v>
      </c>
      <c r="Q296" s="211">
        <v>0.00057898590000000005</v>
      </c>
      <c r="R296" s="211">
        <f>Q296*H296</f>
        <v>0.00075268167000000009</v>
      </c>
      <c r="S296" s="211">
        <v>0</v>
      </c>
      <c r="T296" s="21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13" t="s">
        <v>259</v>
      </c>
      <c r="AT296" s="213" t="s">
        <v>161</v>
      </c>
      <c r="AU296" s="213" t="s">
        <v>82</v>
      </c>
      <c r="AY296" s="15" t="s">
        <v>158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5" t="s">
        <v>80</v>
      </c>
      <c r="BK296" s="214">
        <f>ROUND(I296*H296,2)</f>
        <v>0</v>
      </c>
      <c r="BL296" s="15" t="s">
        <v>259</v>
      </c>
      <c r="BM296" s="213" t="s">
        <v>897</v>
      </c>
    </row>
    <row r="297" s="2" customFormat="1">
      <c r="A297" s="36"/>
      <c r="B297" s="37"/>
      <c r="C297" s="38"/>
      <c r="D297" s="215" t="s">
        <v>168</v>
      </c>
      <c r="E297" s="38"/>
      <c r="F297" s="216" t="s">
        <v>765</v>
      </c>
      <c r="G297" s="38"/>
      <c r="H297" s="38"/>
      <c r="I297" s="217"/>
      <c r="J297" s="38"/>
      <c r="K297" s="38"/>
      <c r="L297" s="42"/>
      <c r="M297" s="218"/>
      <c r="N297" s="219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168</v>
      </c>
      <c r="AU297" s="15" t="s">
        <v>82</v>
      </c>
    </row>
    <row r="298" s="2" customFormat="1">
      <c r="A298" s="36"/>
      <c r="B298" s="37"/>
      <c r="C298" s="38"/>
      <c r="D298" s="220" t="s">
        <v>170</v>
      </c>
      <c r="E298" s="38"/>
      <c r="F298" s="221" t="s">
        <v>766</v>
      </c>
      <c r="G298" s="38"/>
      <c r="H298" s="38"/>
      <c r="I298" s="217"/>
      <c r="J298" s="38"/>
      <c r="K298" s="38"/>
      <c r="L298" s="42"/>
      <c r="M298" s="218"/>
      <c r="N298" s="219"/>
      <c r="O298" s="82"/>
      <c r="P298" s="82"/>
      <c r="Q298" s="82"/>
      <c r="R298" s="82"/>
      <c r="S298" s="82"/>
      <c r="T298" s="83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170</v>
      </c>
      <c r="AU298" s="15" t="s">
        <v>82</v>
      </c>
    </row>
    <row r="299" s="2" customFormat="1" ht="16.5" customHeight="1">
      <c r="A299" s="36"/>
      <c r="B299" s="37"/>
      <c r="C299" s="226" t="s">
        <v>767</v>
      </c>
      <c r="D299" s="226" t="s">
        <v>461</v>
      </c>
      <c r="E299" s="227" t="s">
        <v>768</v>
      </c>
      <c r="F299" s="228" t="s">
        <v>769</v>
      </c>
      <c r="G299" s="229" t="s">
        <v>164</v>
      </c>
      <c r="H299" s="230">
        <v>1.4299999999999999</v>
      </c>
      <c r="I299" s="231"/>
      <c r="J299" s="232">
        <f>ROUND(I299*H299,2)</f>
        <v>0</v>
      </c>
      <c r="K299" s="228" t="s">
        <v>165</v>
      </c>
      <c r="L299" s="233"/>
      <c r="M299" s="234" t="s">
        <v>19</v>
      </c>
      <c r="N299" s="235" t="s">
        <v>43</v>
      </c>
      <c r="O299" s="82"/>
      <c r="P299" s="211">
        <f>O299*H299</f>
        <v>0</v>
      </c>
      <c r="Q299" s="211">
        <v>0.01</v>
      </c>
      <c r="R299" s="211">
        <f>Q299*H299</f>
        <v>0.0143</v>
      </c>
      <c r="S299" s="211">
        <v>0</v>
      </c>
      <c r="T299" s="212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13" t="s">
        <v>570</v>
      </c>
      <c r="AT299" s="213" t="s">
        <v>461</v>
      </c>
      <c r="AU299" s="213" t="s">
        <v>82</v>
      </c>
      <c r="AY299" s="15" t="s">
        <v>158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5" t="s">
        <v>80</v>
      </c>
      <c r="BK299" s="214">
        <f>ROUND(I299*H299,2)</f>
        <v>0</v>
      </c>
      <c r="BL299" s="15" t="s">
        <v>259</v>
      </c>
      <c r="BM299" s="213" t="s">
        <v>898</v>
      </c>
    </row>
    <row r="300" s="2" customFormat="1">
      <c r="A300" s="36"/>
      <c r="B300" s="37"/>
      <c r="C300" s="38"/>
      <c r="D300" s="215" t="s">
        <v>168</v>
      </c>
      <c r="E300" s="38"/>
      <c r="F300" s="216" t="s">
        <v>769</v>
      </c>
      <c r="G300" s="38"/>
      <c r="H300" s="38"/>
      <c r="I300" s="217"/>
      <c r="J300" s="38"/>
      <c r="K300" s="38"/>
      <c r="L300" s="42"/>
      <c r="M300" s="218"/>
      <c r="N300" s="219"/>
      <c r="O300" s="82"/>
      <c r="P300" s="82"/>
      <c r="Q300" s="82"/>
      <c r="R300" s="82"/>
      <c r="S300" s="82"/>
      <c r="T300" s="83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168</v>
      </c>
      <c r="AU300" s="15" t="s">
        <v>82</v>
      </c>
    </row>
    <row r="301" s="2" customFormat="1">
      <c r="A301" s="36"/>
      <c r="B301" s="37"/>
      <c r="C301" s="38"/>
      <c r="D301" s="220" t="s">
        <v>170</v>
      </c>
      <c r="E301" s="38"/>
      <c r="F301" s="221" t="s">
        <v>771</v>
      </c>
      <c r="G301" s="38"/>
      <c r="H301" s="38"/>
      <c r="I301" s="217"/>
      <c r="J301" s="38"/>
      <c r="K301" s="38"/>
      <c r="L301" s="42"/>
      <c r="M301" s="218"/>
      <c r="N301" s="219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170</v>
      </c>
      <c r="AU301" s="15" t="s">
        <v>82</v>
      </c>
    </row>
    <row r="302" s="2" customFormat="1" ht="16.5" customHeight="1">
      <c r="A302" s="36"/>
      <c r="B302" s="37"/>
      <c r="C302" s="202" t="s">
        <v>772</v>
      </c>
      <c r="D302" s="202" t="s">
        <v>161</v>
      </c>
      <c r="E302" s="203" t="s">
        <v>773</v>
      </c>
      <c r="F302" s="204" t="s">
        <v>774</v>
      </c>
      <c r="G302" s="205" t="s">
        <v>220</v>
      </c>
      <c r="H302" s="206">
        <v>1.272</v>
      </c>
      <c r="I302" s="207"/>
      <c r="J302" s="208">
        <f>ROUND(I302*H302,2)</f>
        <v>0</v>
      </c>
      <c r="K302" s="204" t="s">
        <v>165</v>
      </c>
      <c r="L302" s="42"/>
      <c r="M302" s="209" t="s">
        <v>19</v>
      </c>
      <c r="N302" s="210" t="s">
        <v>43</v>
      </c>
      <c r="O302" s="82"/>
      <c r="P302" s="211">
        <f>O302*H302</f>
        <v>0</v>
      </c>
      <c r="Q302" s="211">
        <v>0</v>
      </c>
      <c r="R302" s="211">
        <f>Q302*H302</f>
        <v>0</v>
      </c>
      <c r="S302" s="211">
        <v>0</v>
      </c>
      <c r="T302" s="212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13" t="s">
        <v>259</v>
      </c>
      <c r="AT302" s="213" t="s">
        <v>161</v>
      </c>
      <c r="AU302" s="213" t="s">
        <v>82</v>
      </c>
      <c r="AY302" s="15" t="s">
        <v>158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5" t="s">
        <v>80</v>
      </c>
      <c r="BK302" s="214">
        <f>ROUND(I302*H302,2)</f>
        <v>0</v>
      </c>
      <c r="BL302" s="15" t="s">
        <v>259</v>
      </c>
      <c r="BM302" s="213" t="s">
        <v>899</v>
      </c>
    </row>
    <row r="303" s="2" customFormat="1">
      <c r="A303" s="36"/>
      <c r="B303" s="37"/>
      <c r="C303" s="38"/>
      <c r="D303" s="215" t="s">
        <v>168</v>
      </c>
      <c r="E303" s="38"/>
      <c r="F303" s="216" t="s">
        <v>776</v>
      </c>
      <c r="G303" s="38"/>
      <c r="H303" s="38"/>
      <c r="I303" s="217"/>
      <c r="J303" s="38"/>
      <c r="K303" s="38"/>
      <c r="L303" s="42"/>
      <c r="M303" s="218"/>
      <c r="N303" s="219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168</v>
      </c>
      <c r="AU303" s="15" t="s">
        <v>82</v>
      </c>
    </row>
    <row r="304" s="2" customFormat="1">
      <c r="A304" s="36"/>
      <c r="B304" s="37"/>
      <c r="C304" s="38"/>
      <c r="D304" s="220" t="s">
        <v>170</v>
      </c>
      <c r="E304" s="38"/>
      <c r="F304" s="221" t="s">
        <v>777</v>
      </c>
      <c r="G304" s="38"/>
      <c r="H304" s="38"/>
      <c r="I304" s="217"/>
      <c r="J304" s="38"/>
      <c r="K304" s="38"/>
      <c r="L304" s="42"/>
      <c r="M304" s="218"/>
      <c r="N304" s="219"/>
      <c r="O304" s="82"/>
      <c r="P304" s="82"/>
      <c r="Q304" s="82"/>
      <c r="R304" s="82"/>
      <c r="S304" s="82"/>
      <c r="T304" s="83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170</v>
      </c>
      <c r="AU304" s="15" t="s">
        <v>82</v>
      </c>
    </row>
    <row r="305" s="2" customFormat="1" ht="16.5" customHeight="1">
      <c r="A305" s="36"/>
      <c r="B305" s="37"/>
      <c r="C305" s="202" t="s">
        <v>778</v>
      </c>
      <c r="D305" s="202" t="s">
        <v>161</v>
      </c>
      <c r="E305" s="203" t="s">
        <v>779</v>
      </c>
      <c r="F305" s="204" t="s">
        <v>780</v>
      </c>
      <c r="G305" s="205" t="s">
        <v>220</v>
      </c>
      <c r="H305" s="206">
        <v>1.272</v>
      </c>
      <c r="I305" s="207"/>
      <c r="J305" s="208">
        <f>ROUND(I305*H305,2)</f>
        <v>0</v>
      </c>
      <c r="K305" s="204" t="s">
        <v>165</v>
      </c>
      <c r="L305" s="42"/>
      <c r="M305" s="209" t="s">
        <v>19</v>
      </c>
      <c r="N305" s="210" t="s">
        <v>43</v>
      </c>
      <c r="O305" s="82"/>
      <c r="P305" s="211">
        <f>O305*H305</f>
        <v>0</v>
      </c>
      <c r="Q305" s="211">
        <v>0</v>
      </c>
      <c r="R305" s="211">
        <f>Q305*H305</f>
        <v>0</v>
      </c>
      <c r="S305" s="211">
        <v>0</v>
      </c>
      <c r="T305" s="212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13" t="s">
        <v>259</v>
      </c>
      <c r="AT305" s="213" t="s">
        <v>161</v>
      </c>
      <c r="AU305" s="213" t="s">
        <v>82</v>
      </c>
      <c r="AY305" s="15" t="s">
        <v>158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5" t="s">
        <v>80</v>
      </c>
      <c r="BK305" s="214">
        <f>ROUND(I305*H305,2)</f>
        <v>0</v>
      </c>
      <c r="BL305" s="15" t="s">
        <v>259</v>
      </c>
      <c r="BM305" s="213" t="s">
        <v>900</v>
      </c>
    </row>
    <row r="306" s="2" customFormat="1">
      <c r="A306" s="36"/>
      <c r="B306" s="37"/>
      <c r="C306" s="38"/>
      <c r="D306" s="215" t="s">
        <v>168</v>
      </c>
      <c r="E306" s="38"/>
      <c r="F306" s="216" t="s">
        <v>782</v>
      </c>
      <c r="G306" s="38"/>
      <c r="H306" s="38"/>
      <c r="I306" s="217"/>
      <c r="J306" s="38"/>
      <c r="K306" s="38"/>
      <c r="L306" s="42"/>
      <c r="M306" s="218"/>
      <c r="N306" s="219"/>
      <c r="O306" s="82"/>
      <c r="P306" s="82"/>
      <c r="Q306" s="82"/>
      <c r="R306" s="82"/>
      <c r="S306" s="82"/>
      <c r="T306" s="83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168</v>
      </c>
      <c r="AU306" s="15" t="s">
        <v>82</v>
      </c>
    </row>
    <row r="307" s="2" customFormat="1">
      <c r="A307" s="36"/>
      <c r="B307" s="37"/>
      <c r="C307" s="38"/>
      <c r="D307" s="220" t="s">
        <v>170</v>
      </c>
      <c r="E307" s="38"/>
      <c r="F307" s="221" t="s">
        <v>783</v>
      </c>
      <c r="G307" s="38"/>
      <c r="H307" s="38"/>
      <c r="I307" s="217"/>
      <c r="J307" s="38"/>
      <c r="K307" s="38"/>
      <c r="L307" s="42"/>
      <c r="M307" s="218"/>
      <c r="N307" s="219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170</v>
      </c>
      <c r="AU307" s="15" t="s">
        <v>82</v>
      </c>
    </row>
    <row r="308" s="12" customFormat="1" ht="22.8" customHeight="1">
      <c r="A308" s="12"/>
      <c r="B308" s="186"/>
      <c r="C308" s="187"/>
      <c r="D308" s="188" t="s">
        <v>71</v>
      </c>
      <c r="E308" s="200" t="s">
        <v>784</v>
      </c>
      <c r="F308" s="200" t="s">
        <v>785</v>
      </c>
      <c r="G308" s="187"/>
      <c r="H308" s="187"/>
      <c r="I308" s="190"/>
      <c r="J308" s="201">
        <f>BK308</f>
        <v>0</v>
      </c>
      <c r="K308" s="187"/>
      <c r="L308" s="192"/>
      <c r="M308" s="193"/>
      <c r="N308" s="194"/>
      <c r="O308" s="194"/>
      <c r="P308" s="195">
        <f>SUM(P309:P332)</f>
        <v>0</v>
      </c>
      <c r="Q308" s="194"/>
      <c r="R308" s="195">
        <f>SUM(R309:R332)</f>
        <v>0.18542241770000001</v>
      </c>
      <c r="S308" s="194"/>
      <c r="T308" s="196">
        <f>SUM(T309:T332)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7" t="s">
        <v>82</v>
      </c>
      <c r="AT308" s="198" t="s">
        <v>71</v>
      </c>
      <c r="AU308" s="198" t="s">
        <v>80</v>
      </c>
      <c r="AY308" s="197" t="s">
        <v>158</v>
      </c>
      <c r="BK308" s="199">
        <f>SUM(BK309:BK332)</f>
        <v>0</v>
      </c>
    </row>
    <row r="309" s="2" customFormat="1" ht="16.5" customHeight="1">
      <c r="A309" s="36"/>
      <c r="B309" s="37"/>
      <c r="C309" s="202" t="s">
        <v>786</v>
      </c>
      <c r="D309" s="202" t="s">
        <v>161</v>
      </c>
      <c r="E309" s="203" t="s">
        <v>787</v>
      </c>
      <c r="F309" s="204" t="s">
        <v>788</v>
      </c>
      <c r="G309" s="205" t="s">
        <v>164</v>
      </c>
      <c r="H309" s="206">
        <v>109.69</v>
      </c>
      <c r="I309" s="207"/>
      <c r="J309" s="208">
        <f>ROUND(I309*H309,2)</f>
        <v>0</v>
      </c>
      <c r="K309" s="204" t="s">
        <v>165</v>
      </c>
      <c r="L309" s="42"/>
      <c r="M309" s="209" t="s">
        <v>19</v>
      </c>
      <c r="N309" s="210" t="s">
        <v>43</v>
      </c>
      <c r="O309" s="82"/>
      <c r="P309" s="211">
        <f>O309*H309</f>
        <v>0</v>
      </c>
      <c r="Q309" s="211">
        <v>0</v>
      </c>
      <c r="R309" s="211">
        <f>Q309*H309</f>
        <v>0</v>
      </c>
      <c r="S309" s="211">
        <v>0</v>
      </c>
      <c r="T309" s="212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13" t="s">
        <v>259</v>
      </c>
      <c r="AT309" s="213" t="s">
        <v>161</v>
      </c>
      <c r="AU309" s="213" t="s">
        <v>82</v>
      </c>
      <c r="AY309" s="15" t="s">
        <v>158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5" t="s">
        <v>80</v>
      </c>
      <c r="BK309" s="214">
        <f>ROUND(I309*H309,2)</f>
        <v>0</v>
      </c>
      <c r="BL309" s="15" t="s">
        <v>259</v>
      </c>
      <c r="BM309" s="213" t="s">
        <v>901</v>
      </c>
    </row>
    <row r="310" s="2" customFormat="1">
      <c r="A310" s="36"/>
      <c r="B310" s="37"/>
      <c r="C310" s="38"/>
      <c r="D310" s="215" t="s">
        <v>168</v>
      </c>
      <c r="E310" s="38"/>
      <c r="F310" s="216" t="s">
        <v>790</v>
      </c>
      <c r="G310" s="38"/>
      <c r="H310" s="38"/>
      <c r="I310" s="217"/>
      <c r="J310" s="38"/>
      <c r="K310" s="38"/>
      <c r="L310" s="42"/>
      <c r="M310" s="218"/>
      <c r="N310" s="219"/>
      <c r="O310" s="82"/>
      <c r="P310" s="82"/>
      <c r="Q310" s="82"/>
      <c r="R310" s="82"/>
      <c r="S310" s="82"/>
      <c r="T310" s="83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168</v>
      </c>
      <c r="AU310" s="15" t="s">
        <v>82</v>
      </c>
    </row>
    <row r="311" s="2" customFormat="1">
      <c r="A311" s="36"/>
      <c r="B311" s="37"/>
      <c r="C311" s="38"/>
      <c r="D311" s="220" t="s">
        <v>170</v>
      </c>
      <c r="E311" s="38"/>
      <c r="F311" s="221" t="s">
        <v>791</v>
      </c>
      <c r="G311" s="38"/>
      <c r="H311" s="38"/>
      <c r="I311" s="217"/>
      <c r="J311" s="38"/>
      <c r="K311" s="38"/>
      <c r="L311" s="42"/>
      <c r="M311" s="218"/>
      <c r="N311" s="219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170</v>
      </c>
      <c r="AU311" s="15" t="s">
        <v>82</v>
      </c>
    </row>
    <row r="312" s="2" customFormat="1" ht="16.5" customHeight="1">
      <c r="A312" s="36"/>
      <c r="B312" s="37"/>
      <c r="C312" s="226" t="s">
        <v>792</v>
      </c>
      <c r="D312" s="226" t="s">
        <v>461</v>
      </c>
      <c r="E312" s="227" t="s">
        <v>793</v>
      </c>
      <c r="F312" s="228" t="s">
        <v>794</v>
      </c>
      <c r="G312" s="229" t="s">
        <v>164</v>
      </c>
      <c r="H312" s="230">
        <v>120.65900000000001</v>
      </c>
      <c r="I312" s="231"/>
      <c r="J312" s="232">
        <f>ROUND(I312*H312,2)</f>
        <v>0</v>
      </c>
      <c r="K312" s="228" t="s">
        <v>165</v>
      </c>
      <c r="L312" s="233"/>
      <c r="M312" s="234" t="s">
        <v>19</v>
      </c>
      <c r="N312" s="235" t="s">
        <v>43</v>
      </c>
      <c r="O312" s="82"/>
      <c r="P312" s="211">
        <f>O312*H312</f>
        <v>0</v>
      </c>
      <c r="Q312" s="211">
        <v>0</v>
      </c>
      <c r="R312" s="211">
        <f>Q312*H312</f>
        <v>0</v>
      </c>
      <c r="S312" s="211">
        <v>0</v>
      </c>
      <c r="T312" s="212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13" t="s">
        <v>570</v>
      </c>
      <c r="AT312" s="213" t="s">
        <v>461</v>
      </c>
      <c r="AU312" s="213" t="s">
        <v>82</v>
      </c>
      <c r="AY312" s="15" t="s">
        <v>158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5" t="s">
        <v>80</v>
      </c>
      <c r="BK312" s="214">
        <f>ROUND(I312*H312,2)</f>
        <v>0</v>
      </c>
      <c r="BL312" s="15" t="s">
        <v>259</v>
      </c>
      <c r="BM312" s="213" t="s">
        <v>902</v>
      </c>
    </row>
    <row r="313" s="2" customFormat="1">
      <c r="A313" s="36"/>
      <c r="B313" s="37"/>
      <c r="C313" s="38"/>
      <c r="D313" s="215" t="s">
        <v>168</v>
      </c>
      <c r="E313" s="38"/>
      <c r="F313" s="216" t="s">
        <v>794</v>
      </c>
      <c r="G313" s="38"/>
      <c r="H313" s="38"/>
      <c r="I313" s="217"/>
      <c r="J313" s="38"/>
      <c r="K313" s="38"/>
      <c r="L313" s="42"/>
      <c r="M313" s="218"/>
      <c r="N313" s="219"/>
      <c r="O313" s="82"/>
      <c r="P313" s="82"/>
      <c r="Q313" s="82"/>
      <c r="R313" s="82"/>
      <c r="S313" s="82"/>
      <c r="T313" s="83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168</v>
      </c>
      <c r="AU313" s="15" t="s">
        <v>82</v>
      </c>
    </row>
    <row r="314" s="2" customFormat="1">
      <c r="A314" s="36"/>
      <c r="B314" s="37"/>
      <c r="C314" s="38"/>
      <c r="D314" s="220" t="s">
        <v>170</v>
      </c>
      <c r="E314" s="38"/>
      <c r="F314" s="221" t="s">
        <v>796</v>
      </c>
      <c r="G314" s="38"/>
      <c r="H314" s="38"/>
      <c r="I314" s="217"/>
      <c r="J314" s="38"/>
      <c r="K314" s="38"/>
      <c r="L314" s="42"/>
      <c r="M314" s="218"/>
      <c r="N314" s="219"/>
      <c r="O314" s="82"/>
      <c r="P314" s="82"/>
      <c r="Q314" s="82"/>
      <c r="R314" s="82"/>
      <c r="S314" s="82"/>
      <c r="T314" s="83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170</v>
      </c>
      <c r="AU314" s="15" t="s">
        <v>82</v>
      </c>
    </row>
    <row r="315" s="2" customFormat="1" ht="16.5" customHeight="1">
      <c r="A315" s="36"/>
      <c r="B315" s="37"/>
      <c r="C315" s="202" t="s">
        <v>797</v>
      </c>
      <c r="D315" s="202" t="s">
        <v>161</v>
      </c>
      <c r="E315" s="203" t="s">
        <v>798</v>
      </c>
      <c r="F315" s="204" t="s">
        <v>799</v>
      </c>
      <c r="G315" s="205" t="s">
        <v>164</v>
      </c>
      <c r="H315" s="206">
        <v>21.276</v>
      </c>
      <c r="I315" s="207"/>
      <c r="J315" s="208">
        <f>ROUND(I315*H315,2)</f>
        <v>0</v>
      </c>
      <c r="K315" s="204" t="s">
        <v>165</v>
      </c>
      <c r="L315" s="42"/>
      <c r="M315" s="209" t="s">
        <v>19</v>
      </c>
      <c r="N315" s="210" t="s">
        <v>43</v>
      </c>
      <c r="O315" s="82"/>
      <c r="P315" s="211">
        <f>O315*H315</f>
        <v>0</v>
      </c>
      <c r="Q315" s="211">
        <v>0</v>
      </c>
      <c r="R315" s="211">
        <f>Q315*H315</f>
        <v>0</v>
      </c>
      <c r="S315" s="211">
        <v>0</v>
      </c>
      <c r="T315" s="212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13" t="s">
        <v>259</v>
      </c>
      <c r="AT315" s="213" t="s">
        <v>161</v>
      </c>
      <c r="AU315" s="213" t="s">
        <v>82</v>
      </c>
      <c r="AY315" s="15" t="s">
        <v>158</v>
      </c>
      <c r="BE315" s="214">
        <f>IF(N315="základní",J315,0)</f>
        <v>0</v>
      </c>
      <c r="BF315" s="214">
        <f>IF(N315="snížená",J315,0)</f>
        <v>0</v>
      </c>
      <c r="BG315" s="214">
        <f>IF(N315="zákl. přenesená",J315,0)</f>
        <v>0</v>
      </c>
      <c r="BH315" s="214">
        <f>IF(N315="sníž. přenesená",J315,0)</f>
        <v>0</v>
      </c>
      <c r="BI315" s="214">
        <f>IF(N315="nulová",J315,0)</f>
        <v>0</v>
      </c>
      <c r="BJ315" s="15" t="s">
        <v>80</v>
      </c>
      <c r="BK315" s="214">
        <f>ROUND(I315*H315,2)</f>
        <v>0</v>
      </c>
      <c r="BL315" s="15" t="s">
        <v>259</v>
      </c>
      <c r="BM315" s="213" t="s">
        <v>903</v>
      </c>
    </row>
    <row r="316" s="2" customFormat="1">
      <c r="A316" s="36"/>
      <c r="B316" s="37"/>
      <c r="C316" s="38"/>
      <c r="D316" s="215" t="s">
        <v>168</v>
      </c>
      <c r="E316" s="38"/>
      <c r="F316" s="216" t="s">
        <v>801</v>
      </c>
      <c r="G316" s="38"/>
      <c r="H316" s="38"/>
      <c r="I316" s="217"/>
      <c r="J316" s="38"/>
      <c r="K316" s="38"/>
      <c r="L316" s="42"/>
      <c r="M316" s="218"/>
      <c r="N316" s="219"/>
      <c r="O316" s="82"/>
      <c r="P316" s="82"/>
      <c r="Q316" s="82"/>
      <c r="R316" s="82"/>
      <c r="S316" s="82"/>
      <c r="T316" s="83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168</v>
      </c>
      <c r="AU316" s="15" t="s">
        <v>82</v>
      </c>
    </row>
    <row r="317" s="2" customFormat="1">
      <c r="A317" s="36"/>
      <c r="B317" s="37"/>
      <c r="C317" s="38"/>
      <c r="D317" s="220" t="s">
        <v>170</v>
      </c>
      <c r="E317" s="38"/>
      <c r="F317" s="221" t="s">
        <v>802</v>
      </c>
      <c r="G317" s="38"/>
      <c r="H317" s="38"/>
      <c r="I317" s="217"/>
      <c r="J317" s="38"/>
      <c r="K317" s="38"/>
      <c r="L317" s="42"/>
      <c r="M317" s="218"/>
      <c r="N317" s="219"/>
      <c r="O317" s="82"/>
      <c r="P317" s="82"/>
      <c r="Q317" s="82"/>
      <c r="R317" s="82"/>
      <c r="S317" s="82"/>
      <c r="T317" s="83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170</v>
      </c>
      <c r="AU317" s="15" t="s">
        <v>82</v>
      </c>
    </row>
    <row r="318" s="2" customFormat="1" ht="16.5" customHeight="1">
      <c r="A318" s="36"/>
      <c r="B318" s="37"/>
      <c r="C318" s="226" t="s">
        <v>803</v>
      </c>
      <c r="D318" s="226" t="s">
        <v>461</v>
      </c>
      <c r="E318" s="227" t="s">
        <v>793</v>
      </c>
      <c r="F318" s="228" t="s">
        <v>794</v>
      </c>
      <c r="G318" s="229" t="s">
        <v>164</v>
      </c>
      <c r="H318" s="230">
        <v>23.404</v>
      </c>
      <c r="I318" s="231"/>
      <c r="J318" s="232">
        <f>ROUND(I318*H318,2)</f>
        <v>0</v>
      </c>
      <c r="K318" s="228" t="s">
        <v>165</v>
      </c>
      <c r="L318" s="233"/>
      <c r="M318" s="234" t="s">
        <v>19</v>
      </c>
      <c r="N318" s="235" t="s">
        <v>43</v>
      </c>
      <c r="O318" s="82"/>
      <c r="P318" s="211">
        <f>O318*H318</f>
        <v>0</v>
      </c>
      <c r="Q318" s="211">
        <v>0</v>
      </c>
      <c r="R318" s="211">
        <f>Q318*H318</f>
        <v>0</v>
      </c>
      <c r="S318" s="211">
        <v>0</v>
      </c>
      <c r="T318" s="212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13" t="s">
        <v>570</v>
      </c>
      <c r="AT318" s="213" t="s">
        <v>461</v>
      </c>
      <c r="AU318" s="213" t="s">
        <v>82</v>
      </c>
      <c r="AY318" s="15" t="s">
        <v>158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5" t="s">
        <v>80</v>
      </c>
      <c r="BK318" s="214">
        <f>ROUND(I318*H318,2)</f>
        <v>0</v>
      </c>
      <c r="BL318" s="15" t="s">
        <v>259</v>
      </c>
      <c r="BM318" s="213" t="s">
        <v>904</v>
      </c>
    </row>
    <row r="319" s="2" customFormat="1">
      <c r="A319" s="36"/>
      <c r="B319" s="37"/>
      <c r="C319" s="38"/>
      <c r="D319" s="215" t="s">
        <v>168</v>
      </c>
      <c r="E319" s="38"/>
      <c r="F319" s="216" t="s">
        <v>794</v>
      </c>
      <c r="G319" s="38"/>
      <c r="H319" s="38"/>
      <c r="I319" s="217"/>
      <c r="J319" s="38"/>
      <c r="K319" s="38"/>
      <c r="L319" s="42"/>
      <c r="M319" s="218"/>
      <c r="N319" s="219"/>
      <c r="O319" s="82"/>
      <c r="P319" s="82"/>
      <c r="Q319" s="82"/>
      <c r="R319" s="82"/>
      <c r="S319" s="82"/>
      <c r="T319" s="83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168</v>
      </c>
      <c r="AU319" s="15" t="s">
        <v>82</v>
      </c>
    </row>
    <row r="320" s="2" customFormat="1">
      <c r="A320" s="36"/>
      <c r="B320" s="37"/>
      <c r="C320" s="38"/>
      <c r="D320" s="220" t="s">
        <v>170</v>
      </c>
      <c r="E320" s="38"/>
      <c r="F320" s="221" t="s">
        <v>796</v>
      </c>
      <c r="G320" s="38"/>
      <c r="H320" s="38"/>
      <c r="I320" s="217"/>
      <c r="J320" s="38"/>
      <c r="K320" s="38"/>
      <c r="L320" s="42"/>
      <c r="M320" s="218"/>
      <c r="N320" s="219"/>
      <c r="O320" s="82"/>
      <c r="P320" s="82"/>
      <c r="Q320" s="82"/>
      <c r="R320" s="82"/>
      <c r="S320" s="82"/>
      <c r="T320" s="83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5" t="s">
        <v>170</v>
      </c>
      <c r="AU320" s="15" t="s">
        <v>82</v>
      </c>
    </row>
    <row r="321" s="2" customFormat="1" ht="16.5" customHeight="1">
      <c r="A321" s="36"/>
      <c r="B321" s="37"/>
      <c r="C321" s="202" t="s">
        <v>805</v>
      </c>
      <c r="D321" s="202" t="s">
        <v>161</v>
      </c>
      <c r="E321" s="203" t="s">
        <v>806</v>
      </c>
      <c r="F321" s="204" t="s">
        <v>807</v>
      </c>
      <c r="G321" s="205" t="s">
        <v>164</v>
      </c>
      <c r="H321" s="206">
        <v>398.327</v>
      </c>
      <c r="I321" s="207"/>
      <c r="J321" s="208">
        <f>ROUND(I321*H321,2)</f>
        <v>0</v>
      </c>
      <c r="K321" s="204" t="s">
        <v>165</v>
      </c>
      <c r="L321" s="42"/>
      <c r="M321" s="209" t="s">
        <v>19</v>
      </c>
      <c r="N321" s="210" t="s">
        <v>43</v>
      </c>
      <c r="O321" s="82"/>
      <c r="P321" s="211">
        <f>O321*H321</f>
        <v>0</v>
      </c>
      <c r="Q321" s="211">
        <v>0.000205</v>
      </c>
      <c r="R321" s="211">
        <f>Q321*H321</f>
        <v>0.081657035000000003</v>
      </c>
      <c r="S321" s="211">
        <v>0</v>
      </c>
      <c r="T321" s="212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13" t="s">
        <v>259</v>
      </c>
      <c r="AT321" s="213" t="s">
        <v>161</v>
      </c>
      <c r="AU321" s="213" t="s">
        <v>82</v>
      </c>
      <c r="AY321" s="15" t="s">
        <v>158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5" t="s">
        <v>80</v>
      </c>
      <c r="BK321" s="214">
        <f>ROUND(I321*H321,2)</f>
        <v>0</v>
      </c>
      <c r="BL321" s="15" t="s">
        <v>259</v>
      </c>
      <c r="BM321" s="213" t="s">
        <v>905</v>
      </c>
    </row>
    <row r="322" s="2" customFormat="1">
      <c r="A322" s="36"/>
      <c r="B322" s="37"/>
      <c r="C322" s="38"/>
      <c r="D322" s="215" t="s">
        <v>168</v>
      </c>
      <c r="E322" s="38"/>
      <c r="F322" s="216" t="s">
        <v>809</v>
      </c>
      <c r="G322" s="38"/>
      <c r="H322" s="38"/>
      <c r="I322" s="217"/>
      <c r="J322" s="38"/>
      <c r="K322" s="38"/>
      <c r="L322" s="42"/>
      <c r="M322" s="218"/>
      <c r="N322" s="219"/>
      <c r="O322" s="82"/>
      <c r="P322" s="82"/>
      <c r="Q322" s="82"/>
      <c r="R322" s="82"/>
      <c r="S322" s="82"/>
      <c r="T322" s="83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168</v>
      </c>
      <c r="AU322" s="15" t="s">
        <v>82</v>
      </c>
    </row>
    <row r="323" s="2" customFormat="1">
      <c r="A323" s="36"/>
      <c r="B323" s="37"/>
      <c r="C323" s="38"/>
      <c r="D323" s="220" t="s">
        <v>170</v>
      </c>
      <c r="E323" s="38"/>
      <c r="F323" s="221" t="s">
        <v>810</v>
      </c>
      <c r="G323" s="38"/>
      <c r="H323" s="38"/>
      <c r="I323" s="217"/>
      <c r="J323" s="38"/>
      <c r="K323" s="38"/>
      <c r="L323" s="42"/>
      <c r="M323" s="218"/>
      <c r="N323" s="219"/>
      <c r="O323" s="82"/>
      <c r="P323" s="82"/>
      <c r="Q323" s="82"/>
      <c r="R323" s="82"/>
      <c r="S323" s="82"/>
      <c r="T323" s="83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170</v>
      </c>
      <c r="AU323" s="15" t="s">
        <v>82</v>
      </c>
    </row>
    <row r="324" s="2" customFormat="1" ht="16.5" customHeight="1">
      <c r="A324" s="36"/>
      <c r="B324" s="37"/>
      <c r="C324" s="202" t="s">
        <v>811</v>
      </c>
      <c r="D324" s="202" t="s">
        <v>161</v>
      </c>
      <c r="E324" s="203" t="s">
        <v>812</v>
      </c>
      <c r="F324" s="204" t="s">
        <v>813</v>
      </c>
      <c r="G324" s="205" t="s">
        <v>164</v>
      </c>
      <c r="H324" s="206">
        <v>21.276</v>
      </c>
      <c r="I324" s="207"/>
      <c r="J324" s="208">
        <f>ROUND(I324*H324,2)</f>
        <v>0</v>
      </c>
      <c r="K324" s="204" t="s">
        <v>165</v>
      </c>
      <c r="L324" s="42"/>
      <c r="M324" s="209" t="s">
        <v>19</v>
      </c>
      <c r="N324" s="210" t="s">
        <v>43</v>
      </c>
      <c r="O324" s="82"/>
      <c r="P324" s="211">
        <f>O324*H324</f>
        <v>0</v>
      </c>
      <c r="Q324" s="211">
        <v>7.1500000000000002E-06</v>
      </c>
      <c r="R324" s="211">
        <f>Q324*H324</f>
        <v>0.00015212339999999999</v>
      </c>
      <c r="S324" s="211">
        <v>0</v>
      </c>
      <c r="T324" s="212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13" t="s">
        <v>259</v>
      </c>
      <c r="AT324" s="213" t="s">
        <v>161</v>
      </c>
      <c r="AU324" s="213" t="s">
        <v>82</v>
      </c>
      <c r="AY324" s="15" t="s">
        <v>158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5" t="s">
        <v>80</v>
      </c>
      <c r="BK324" s="214">
        <f>ROUND(I324*H324,2)</f>
        <v>0</v>
      </c>
      <c r="BL324" s="15" t="s">
        <v>259</v>
      </c>
      <c r="BM324" s="213" t="s">
        <v>906</v>
      </c>
    </row>
    <row r="325" s="2" customFormat="1">
      <c r="A325" s="36"/>
      <c r="B325" s="37"/>
      <c r="C325" s="38"/>
      <c r="D325" s="215" t="s">
        <v>168</v>
      </c>
      <c r="E325" s="38"/>
      <c r="F325" s="216" t="s">
        <v>815</v>
      </c>
      <c r="G325" s="38"/>
      <c r="H325" s="38"/>
      <c r="I325" s="217"/>
      <c r="J325" s="38"/>
      <c r="K325" s="38"/>
      <c r="L325" s="42"/>
      <c r="M325" s="218"/>
      <c r="N325" s="219"/>
      <c r="O325" s="82"/>
      <c r="P325" s="82"/>
      <c r="Q325" s="82"/>
      <c r="R325" s="82"/>
      <c r="S325" s="82"/>
      <c r="T325" s="83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168</v>
      </c>
      <c r="AU325" s="15" t="s">
        <v>82</v>
      </c>
    </row>
    <row r="326" s="2" customFormat="1">
      <c r="A326" s="36"/>
      <c r="B326" s="37"/>
      <c r="C326" s="38"/>
      <c r="D326" s="220" t="s">
        <v>170</v>
      </c>
      <c r="E326" s="38"/>
      <c r="F326" s="221" t="s">
        <v>816</v>
      </c>
      <c r="G326" s="38"/>
      <c r="H326" s="38"/>
      <c r="I326" s="217"/>
      <c r="J326" s="38"/>
      <c r="K326" s="38"/>
      <c r="L326" s="42"/>
      <c r="M326" s="218"/>
      <c r="N326" s="219"/>
      <c r="O326" s="82"/>
      <c r="P326" s="82"/>
      <c r="Q326" s="82"/>
      <c r="R326" s="82"/>
      <c r="S326" s="82"/>
      <c r="T326" s="83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170</v>
      </c>
      <c r="AU326" s="15" t="s">
        <v>82</v>
      </c>
    </row>
    <row r="327" s="2" customFormat="1" ht="16.5" customHeight="1">
      <c r="A327" s="36"/>
      <c r="B327" s="37"/>
      <c r="C327" s="202" t="s">
        <v>817</v>
      </c>
      <c r="D327" s="202" t="s">
        <v>161</v>
      </c>
      <c r="E327" s="203" t="s">
        <v>818</v>
      </c>
      <c r="F327" s="204" t="s">
        <v>819</v>
      </c>
      <c r="G327" s="205" t="s">
        <v>164</v>
      </c>
      <c r="H327" s="206">
        <v>109.69</v>
      </c>
      <c r="I327" s="207"/>
      <c r="J327" s="208">
        <f>ROUND(I327*H327,2)</f>
        <v>0</v>
      </c>
      <c r="K327" s="204" t="s">
        <v>165</v>
      </c>
      <c r="L327" s="42"/>
      <c r="M327" s="209" t="s">
        <v>19</v>
      </c>
      <c r="N327" s="210" t="s">
        <v>43</v>
      </c>
      <c r="O327" s="82"/>
      <c r="P327" s="211">
        <f>O327*H327</f>
        <v>0</v>
      </c>
      <c r="Q327" s="211">
        <v>6.2500000000000003E-06</v>
      </c>
      <c r="R327" s="211">
        <f>Q327*H327</f>
        <v>0.00068556249999999997</v>
      </c>
      <c r="S327" s="211">
        <v>0</v>
      </c>
      <c r="T327" s="212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13" t="s">
        <v>259</v>
      </c>
      <c r="AT327" s="213" t="s">
        <v>161</v>
      </c>
      <c r="AU327" s="213" t="s">
        <v>82</v>
      </c>
      <c r="AY327" s="15" t="s">
        <v>158</v>
      </c>
      <c r="BE327" s="214">
        <f>IF(N327="základní",J327,0)</f>
        <v>0</v>
      </c>
      <c r="BF327" s="214">
        <f>IF(N327="snížená",J327,0)</f>
        <v>0</v>
      </c>
      <c r="BG327" s="214">
        <f>IF(N327="zákl. přenesená",J327,0)</f>
        <v>0</v>
      </c>
      <c r="BH327" s="214">
        <f>IF(N327="sníž. přenesená",J327,0)</f>
        <v>0</v>
      </c>
      <c r="BI327" s="214">
        <f>IF(N327="nulová",J327,0)</f>
        <v>0</v>
      </c>
      <c r="BJ327" s="15" t="s">
        <v>80</v>
      </c>
      <c r="BK327" s="214">
        <f>ROUND(I327*H327,2)</f>
        <v>0</v>
      </c>
      <c r="BL327" s="15" t="s">
        <v>259</v>
      </c>
      <c r="BM327" s="213" t="s">
        <v>907</v>
      </c>
    </row>
    <row r="328" s="2" customFormat="1">
      <c r="A328" s="36"/>
      <c r="B328" s="37"/>
      <c r="C328" s="38"/>
      <c r="D328" s="215" t="s">
        <v>168</v>
      </c>
      <c r="E328" s="38"/>
      <c r="F328" s="216" t="s">
        <v>821</v>
      </c>
      <c r="G328" s="38"/>
      <c r="H328" s="38"/>
      <c r="I328" s="217"/>
      <c r="J328" s="38"/>
      <c r="K328" s="38"/>
      <c r="L328" s="42"/>
      <c r="M328" s="218"/>
      <c r="N328" s="219"/>
      <c r="O328" s="82"/>
      <c r="P328" s="82"/>
      <c r="Q328" s="82"/>
      <c r="R328" s="82"/>
      <c r="S328" s="82"/>
      <c r="T328" s="83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5" t="s">
        <v>168</v>
      </c>
      <c r="AU328" s="15" t="s">
        <v>82</v>
      </c>
    </row>
    <row r="329" s="2" customFormat="1">
      <c r="A329" s="36"/>
      <c r="B329" s="37"/>
      <c r="C329" s="38"/>
      <c r="D329" s="220" t="s">
        <v>170</v>
      </c>
      <c r="E329" s="38"/>
      <c r="F329" s="221" t="s">
        <v>822</v>
      </c>
      <c r="G329" s="38"/>
      <c r="H329" s="38"/>
      <c r="I329" s="217"/>
      <c r="J329" s="38"/>
      <c r="K329" s="38"/>
      <c r="L329" s="42"/>
      <c r="M329" s="218"/>
      <c r="N329" s="219"/>
      <c r="O329" s="82"/>
      <c r="P329" s="82"/>
      <c r="Q329" s="82"/>
      <c r="R329" s="82"/>
      <c r="S329" s="82"/>
      <c r="T329" s="83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170</v>
      </c>
      <c r="AU329" s="15" t="s">
        <v>82</v>
      </c>
    </row>
    <row r="330" s="2" customFormat="1" ht="16.5" customHeight="1">
      <c r="A330" s="36"/>
      <c r="B330" s="37"/>
      <c r="C330" s="202" t="s">
        <v>823</v>
      </c>
      <c r="D330" s="202" t="s">
        <v>161</v>
      </c>
      <c r="E330" s="203" t="s">
        <v>824</v>
      </c>
      <c r="F330" s="204" t="s">
        <v>825</v>
      </c>
      <c r="G330" s="205" t="s">
        <v>164</v>
      </c>
      <c r="H330" s="206">
        <v>398.327</v>
      </c>
      <c r="I330" s="207"/>
      <c r="J330" s="208">
        <f>ROUND(I330*H330,2)</f>
        <v>0</v>
      </c>
      <c r="K330" s="204" t="s">
        <v>165</v>
      </c>
      <c r="L330" s="42"/>
      <c r="M330" s="209" t="s">
        <v>19</v>
      </c>
      <c r="N330" s="210" t="s">
        <v>43</v>
      </c>
      <c r="O330" s="82"/>
      <c r="P330" s="211">
        <f>O330*H330</f>
        <v>0</v>
      </c>
      <c r="Q330" s="211">
        <v>0.00025839999999999999</v>
      </c>
      <c r="R330" s="211">
        <f>Q330*H330</f>
        <v>0.1029276968</v>
      </c>
      <c r="S330" s="211">
        <v>0</v>
      </c>
      <c r="T330" s="212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13" t="s">
        <v>259</v>
      </c>
      <c r="AT330" s="213" t="s">
        <v>161</v>
      </c>
      <c r="AU330" s="213" t="s">
        <v>82</v>
      </c>
      <c r="AY330" s="15" t="s">
        <v>158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5" t="s">
        <v>80</v>
      </c>
      <c r="BK330" s="214">
        <f>ROUND(I330*H330,2)</f>
        <v>0</v>
      </c>
      <c r="BL330" s="15" t="s">
        <v>259</v>
      </c>
      <c r="BM330" s="213" t="s">
        <v>908</v>
      </c>
    </row>
    <row r="331" s="2" customFormat="1">
      <c r="A331" s="36"/>
      <c r="B331" s="37"/>
      <c r="C331" s="38"/>
      <c r="D331" s="215" t="s">
        <v>168</v>
      </c>
      <c r="E331" s="38"/>
      <c r="F331" s="216" t="s">
        <v>827</v>
      </c>
      <c r="G331" s="38"/>
      <c r="H331" s="38"/>
      <c r="I331" s="217"/>
      <c r="J331" s="38"/>
      <c r="K331" s="38"/>
      <c r="L331" s="42"/>
      <c r="M331" s="218"/>
      <c r="N331" s="219"/>
      <c r="O331" s="82"/>
      <c r="P331" s="82"/>
      <c r="Q331" s="82"/>
      <c r="R331" s="82"/>
      <c r="S331" s="82"/>
      <c r="T331" s="83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168</v>
      </c>
      <c r="AU331" s="15" t="s">
        <v>82</v>
      </c>
    </row>
    <row r="332" s="2" customFormat="1">
      <c r="A332" s="36"/>
      <c r="B332" s="37"/>
      <c r="C332" s="38"/>
      <c r="D332" s="220" t="s">
        <v>170</v>
      </c>
      <c r="E332" s="38"/>
      <c r="F332" s="221" t="s">
        <v>828</v>
      </c>
      <c r="G332" s="38"/>
      <c r="H332" s="38"/>
      <c r="I332" s="217"/>
      <c r="J332" s="38"/>
      <c r="K332" s="38"/>
      <c r="L332" s="42"/>
      <c r="M332" s="222"/>
      <c r="N332" s="223"/>
      <c r="O332" s="224"/>
      <c r="P332" s="224"/>
      <c r="Q332" s="224"/>
      <c r="R332" s="224"/>
      <c r="S332" s="224"/>
      <c r="T332" s="225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5" t="s">
        <v>170</v>
      </c>
      <c r="AU332" s="15" t="s">
        <v>82</v>
      </c>
    </row>
    <row r="333" s="2" customFormat="1" ht="6.96" customHeight="1">
      <c r="A333" s="36"/>
      <c r="B333" s="57"/>
      <c r="C333" s="58"/>
      <c r="D333" s="58"/>
      <c r="E333" s="58"/>
      <c r="F333" s="58"/>
      <c r="G333" s="58"/>
      <c r="H333" s="58"/>
      <c r="I333" s="58"/>
      <c r="J333" s="58"/>
      <c r="K333" s="58"/>
      <c r="L333" s="42"/>
      <c r="M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</row>
  </sheetData>
  <sheetProtection sheet="1" autoFilter="0" formatColumns="0" formatRows="0" objects="1" scenarios="1" spinCount="100000" saltValue="e2zTDlhQ5ULx9OPysnuSRhHYtpClHJiSU58OIENHT9HnjV6aYWg7GSfljoJw88g3UwKkTUhqUf6t7KHP31ZmVA==" hashValue="ayVMzwT9/Ek3vDSNQYsMFMtEvbtfsOIFSi6SGW7JzTNi+ADiGYLWljJN8HVdQyXwSwA/rAugiAxVdZuUUHUctw==" algorithmName="SHA-512" password="CC35"/>
  <autoFilter ref="C95:K332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1_02/346272236"/>
    <hyperlink ref="F105" r:id="rId2" display="https://podminky.urs.cz/item/CS_URS_2021_02/612142001"/>
    <hyperlink ref="F108" r:id="rId3" display="https://podminky.urs.cz/item/CS_URS_2021_02/612311131"/>
    <hyperlink ref="F111" r:id="rId4" display="https://podminky.urs.cz/item/CS_URS_2021_02/619995001"/>
    <hyperlink ref="F115" r:id="rId5" display="https://podminky.urs.cz/item/CS_URS_2021_02/632450133"/>
    <hyperlink ref="F119" r:id="rId6" display="https://podminky.urs.cz/item/CS_URS_2021_02/642942611"/>
    <hyperlink ref="F122" r:id="rId7" display="https://podminky.urs.cz/item/CS_URS_2021_02/55331430"/>
    <hyperlink ref="F125" r:id="rId8" display="https://podminky.urs.cz/item/CS_URS_2021_02/55331432"/>
    <hyperlink ref="F129" r:id="rId9" display="https://podminky.urs.cz/item/CS_URS_2021_02/949101111"/>
    <hyperlink ref="F133" r:id="rId10" display="https://podminky.urs.cz/item/CS_URS_2021_02/952902121"/>
    <hyperlink ref="F136" r:id="rId11" display="https://podminky.urs.cz/item/CS_URS_2021_02/952901111"/>
    <hyperlink ref="F142" r:id="rId12" display="https://podminky.urs.cz/item/CS_URS_2021_02/998018002"/>
    <hyperlink ref="F147" r:id="rId13" display="https://podminky.urs.cz/item/CS_URS_2021_02/711113117"/>
    <hyperlink ref="F150" r:id="rId14" display="https://podminky.urs.cz/item/CS_URS_2021_02/998711102"/>
    <hyperlink ref="F153" r:id="rId15" display="https://podminky.urs.cz/item/CS_URS_2021_02/998711181"/>
    <hyperlink ref="F157" r:id="rId16" display="https://podminky.urs.cz/item/CS_URS_2021_02/763121426"/>
    <hyperlink ref="F160" r:id="rId17" display="https://podminky.urs.cz/item/CS_URS_2021_02/763111717"/>
    <hyperlink ref="F163" r:id="rId18" display="https://podminky.urs.cz/item/CS_URS_2021_02/763111771"/>
    <hyperlink ref="F166" r:id="rId19" display="https://podminky.urs.cz/item/CS_URS_2021_02/763121451"/>
    <hyperlink ref="F173" r:id="rId20" display="https://podminky.urs.cz/item/CS_URS_2021_02/763411216"/>
    <hyperlink ref="F176" r:id="rId21" display="https://podminky.urs.cz/item/CS_URS_2021_02/998763302"/>
    <hyperlink ref="F179" r:id="rId22" display="https://podminky.urs.cz/item/CS_URS_2021_02/998763381"/>
    <hyperlink ref="F183" r:id="rId23" display="https://podminky.urs.cz/item/CS_URS_2021_01/76649210.R"/>
    <hyperlink ref="F186" r:id="rId24" display="https://podminky.urs.cz/item/CS_URS_2021_02/766660001"/>
    <hyperlink ref="F189" r:id="rId25" display="https://podminky.urs.cz/item/CS_URS_2021_02/61162074"/>
    <hyperlink ref="F192" r:id="rId26" display="https://podminky.urs.cz/item/CS_URS_2021_02/61162072"/>
    <hyperlink ref="F195" r:id="rId27" display="https://podminky.urs.cz/item/CS_URS_2021_02/766660729"/>
    <hyperlink ref="F198" r:id="rId28" display="https://podminky.urs.cz/item/CS_URS_2021_02/54914622"/>
    <hyperlink ref="F201" r:id="rId29" display="https://podminky.urs.cz/item/CS_URS_2021_02/998766102"/>
    <hyperlink ref="F204" r:id="rId30" display="https://podminky.urs.cz/item/CS_URS_2021_02/998766181"/>
    <hyperlink ref="F208" r:id="rId31" display="https://podminky.urs.cz/item/CS_URS_2021_02/771121011"/>
    <hyperlink ref="F211" r:id="rId32" display="https://podminky.urs.cz/item/CS_URS_2021_02/771151012"/>
    <hyperlink ref="F214" r:id="rId33" display="https://podminky.urs.cz/item/CS_URS_2021_02/771474111"/>
    <hyperlink ref="F217" r:id="rId34" display="https://podminky.urs.cz/item/CS_URS_2021_02/59761433"/>
    <hyperlink ref="F220" r:id="rId35" display="https://podminky.urs.cz/item/CS_URS_2021_02/771574263"/>
    <hyperlink ref="F223" r:id="rId36" display="https://podminky.urs.cz/item/CS_URS_2021_02/59761409"/>
    <hyperlink ref="F226" r:id="rId37" display="https://podminky.urs.cz/item/CS_URS_2021_02/771577111"/>
    <hyperlink ref="F229" r:id="rId38" display="https://podminky.urs.cz/item/CS_URS_2021_02/771577114"/>
    <hyperlink ref="F232" r:id="rId39" display="https://podminky.urs.cz/item/CS_URS_2021_02/998771102"/>
    <hyperlink ref="F235" r:id="rId40" display="https://podminky.urs.cz/item/CS_URS_2021_02/998771181"/>
    <hyperlink ref="F239" r:id="rId41" display="https://podminky.urs.cz/item/CS_URS_2021_02/775429121"/>
    <hyperlink ref="F242" r:id="rId42" display="https://podminky.urs.cz/item/CS_URS_2021_02/55343119"/>
    <hyperlink ref="F246" r:id="rId43" display="https://podminky.urs.cz/item/CS_URS_2021_02/776111112"/>
    <hyperlink ref="F249" r:id="rId44" display="https://podminky.urs.cz/item/CS_URS_2021_02/776111311"/>
    <hyperlink ref="F252" r:id="rId45" display="https://podminky.urs.cz/item/CS_URS_2021_02/776121111"/>
    <hyperlink ref="F255" r:id="rId46" display="https://podminky.urs.cz/item/CS_URS_2021_02/776141112"/>
    <hyperlink ref="F258" r:id="rId47" display="https://podminky.urs.cz/item/CS_URS_2021_02/776221111"/>
    <hyperlink ref="F261" r:id="rId48" display="https://podminky.urs.cz/item/CS_URS_2021_02/28412245"/>
    <hyperlink ref="F264" r:id="rId49" display="https://podminky.urs.cz/item/CS_URS_2021_02/776421111"/>
    <hyperlink ref="F267" r:id="rId50" display="https://podminky.urs.cz/item/CS_URS_2021_02/28411009"/>
    <hyperlink ref="F270" r:id="rId51" display="https://podminky.urs.cz/item/CS_URS_2021_02/776991121"/>
    <hyperlink ref="F273" r:id="rId52" display="https://podminky.urs.cz/item/CS_URS_2021_02/998776102"/>
    <hyperlink ref="F276" r:id="rId53" display="https://podminky.urs.cz/item/CS_URS_2021_02/998776181"/>
    <hyperlink ref="F280" r:id="rId54" display="https://podminky.urs.cz/item/CS_URS_2021_02/781111011"/>
    <hyperlink ref="F283" r:id="rId55" display="https://podminky.urs.cz/item/CS_URS_2021_02/781121011"/>
    <hyperlink ref="F286" r:id="rId56" display="https://podminky.urs.cz/item/CS_URS_2021_02/781151031"/>
    <hyperlink ref="F289" r:id="rId57" display="https://podminky.urs.cz/item/CS_URS_2021_02/781474114"/>
    <hyperlink ref="F292" r:id="rId58" display="https://podminky.urs.cz/item/CS_URS_2021_02/59761040"/>
    <hyperlink ref="F295" r:id="rId59" display="https://podminky.urs.cz/item/CS_URS_2021_02/781479196"/>
    <hyperlink ref="F298" r:id="rId60" display="https://podminky.urs.cz/item/CS_URS_2021_02/781491011"/>
    <hyperlink ref="F301" r:id="rId61" display="https://podminky.urs.cz/item/CS_URS_2021_02/63465124"/>
    <hyperlink ref="F304" r:id="rId62" display="https://podminky.urs.cz/item/CS_URS_2021_02/998781102"/>
    <hyperlink ref="F307" r:id="rId63" display="https://podminky.urs.cz/item/CS_URS_2021_02/998781181"/>
    <hyperlink ref="F311" r:id="rId64" display="https://podminky.urs.cz/item/CS_URS_2021_02/784171101"/>
    <hyperlink ref="F314" r:id="rId65" display="https://podminky.urs.cz/item/CS_URS_2021_02/581248440"/>
    <hyperlink ref="F317" r:id="rId66" display="https://podminky.urs.cz/item/CS_URS_2021_02/784171111"/>
    <hyperlink ref="F320" r:id="rId67" display="https://podminky.urs.cz/item/CS_URS_2021_02/581248440"/>
    <hyperlink ref="F323" r:id="rId68" display="https://podminky.urs.cz/item/CS_URS_2021_02/784181111"/>
    <hyperlink ref="F326" r:id="rId69" display="https://podminky.urs.cz/item/CS_URS_2021_02/784191005"/>
    <hyperlink ref="F329" r:id="rId70" display="https://podminky.urs.cz/item/CS_URS_2021_02/784191007"/>
    <hyperlink ref="F332" r:id="rId71" display="https://podminky.urs.cz/item/CS_URS_2021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909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ROUND(J96,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ROUND((SUM(BE96:BE326)),  2)</f>
        <v>0</v>
      </c>
      <c r="G33" s="36"/>
      <c r="H33" s="36"/>
      <c r="I33" s="146">
        <v>0.20999999999999999</v>
      </c>
      <c r="J33" s="145">
        <f>ROUND(((SUM(BE96:BE326))*I33),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ROUND((SUM(BF96:BF326)),  2)</f>
        <v>0</v>
      </c>
      <c r="G34" s="36"/>
      <c r="H34" s="36"/>
      <c r="I34" s="146">
        <v>0.14999999999999999</v>
      </c>
      <c r="J34" s="145">
        <f>ROUND(((SUM(BF96:BF326))*I34),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ROUND((SUM(BG96:BG326)),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ROUND((SUM(BH96:BH326)),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ROUND((SUM(BI96:BI326)),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2021-062-06 - Nové kce - stavební část - objekt 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J96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135</v>
      </c>
      <c r="E60" s="166"/>
      <c r="F60" s="166"/>
      <c r="G60" s="166"/>
      <c r="H60" s="166"/>
      <c r="I60" s="166"/>
      <c r="J60" s="167">
        <f>J97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410</v>
      </c>
      <c r="E61" s="172"/>
      <c r="F61" s="172"/>
      <c r="G61" s="172"/>
      <c r="H61" s="172"/>
      <c r="I61" s="172"/>
      <c r="J61" s="173">
        <f>J98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411</v>
      </c>
      <c r="E62" s="172"/>
      <c r="F62" s="172"/>
      <c r="G62" s="172"/>
      <c r="H62" s="172"/>
      <c r="I62" s="172"/>
      <c r="J62" s="173">
        <f>J102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412</v>
      </c>
      <c r="E63" s="172"/>
      <c r="F63" s="172"/>
      <c r="G63" s="172"/>
      <c r="H63" s="172"/>
      <c r="I63" s="172"/>
      <c r="J63" s="173">
        <f>J112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413</v>
      </c>
      <c r="E64" s="172"/>
      <c r="F64" s="172"/>
      <c r="G64" s="172"/>
      <c r="H64" s="172"/>
      <c r="I64" s="172"/>
      <c r="J64" s="173">
        <f>J116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414</v>
      </c>
      <c r="E65" s="172"/>
      <c r="F65" s="172"/>
      <c r="G65" s="172"/>
      <c r="H65" s="172"/>
      <c r="I65" s="172"/>
      <c r="J65" s="173">
        <f>J126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415</v>
      </c>
      <c r="E66" s="172"/>
      <c r="F66" s="172"/>
      <c r="G66" s="172"/>
      <c r="H66" s="172"/>
      <c r="I66" s="172"/>
      <c r="J66" s="173">
        <f>J130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416</v>
      </c>
      <c r="E67" s="172"/>
      <c r="F67" s="172"/>
      <c r="G67" s="172"/>
      <c r="H67" s="172"/>
      <c r="I67" s="172"/>
      <c r="J67" s="173">
        <f>J140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3"/>
      <c r="C68" s="164"/>
      <c r="D68" s="165" t="s">
        <v>139</v>
      </c>
      <c r="E68" s="166"/>
      <c r="F68" s="166"/>
      <c r="G68" s="166"/>
      <c r="H68" s="166"/>
      <c r="I68" s="166"/>
      <c r="J68" s="167">
        <f>J144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9"/>
      <c r="C69" s="170"/>
      <c r="D69" s="171" t="s">
        <v>417</v>
      </c>
      <c r="E69" s="172"/>
      <c r="F69" s="172"/>
      <c r="G69" s="172"/>
      <c r="H69" s="172"/>
      <c r="I69" s="172"/>
      <c r="J69" s="173">
        <f>J145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418</v>
      </c>
      <c r="E70" s="172"/>
      <c r="F70" s="172"/>
      <c r="G70" s="172"/>
      <c r="H70" s="172"/>
      <c r="I70" s="172"/>
      <c r="J70" s="173">
        <f>J155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141</v>
      </c>
      <c r="E71" s="172"/>
      <c r="F71" s="172"/>
      <c r="G71" s="172"/>
      <c r="H71" s="172"/>
      <c r="I71" s="172"/>
      <c r="J71" s="173">
        <f>J174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419</v>
      </c>
      <c r="E72" s="172"/>
      <c r="F72" s="172"/>
      <c r="G72" s="172"/>
      <c r="H72" s="172"/>
      <c r="I72" s="172"/>
      <c r="J72" s="173">
        <f>J199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420</v>
      </c>
      <c r="E73" s="172"/>
      <c r="F73" s="172"/>
      <c r="G73" s="172"/>
      <c r="H73" s="172"/>
      <c r="I73" s="172"/>
      <c r="J73" s="173">
        <f>J230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142</v>
      </c>
      <c r="E74" s="172"/>
      <c r="F74" s="172"/>
      <c r="G74" s="172"/>
      <c r="H74" s="172"/>
      <c r="I74" s="172"/>
      <c r="J74" s="173">
        <f>J237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421</v>
      </c>
      <c r="E75" s="172"/>
      <c r="F75" s="172"/>
      <c r="G75" s="172"/>
      <c r="H75" s="172"/>
      <c r="I75" s="172"/>
      <c r="J75" s="173">
        <f>J271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9"/>
      <c r="C76" s="170"/>
      <c r="D76" s="171" t="s">
        <v>422</v>
      </c>
      <c r="E76" s="172"/>
      <c r="F76" s="172"/>
      <c r="G76" s="172"/>
      <c r="H76" s="172"/>
      <c r="I76" s="172"/>
      <c r="J76" s="173">
        <f>J302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="2" customFormat="1" ht="6.96" customHeight="1">
      <c r="A82" s="36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24.96" customHeight="1">
      <c r="A83" s="36"/>
      <c r="B83" s="37"/>
      <c r="C83" s="21" t="s">
        <v>143</v>
      </c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16</v>
      </c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158" t="str">
        <f>E7</f>
        <v>Oprava sociálního zařízení pro děti</v>
      </c>
      <c r="F86" s="30"/>
      <c r="G86" s="30"/>
      <c r="H86" s="30"/>
      <c r="I86" s="38"/>
      <c r="J86" s="38"/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128</v>
      </c>
      <c r="D87" s="38"/>
      <c r="E87" s="38"/>
      <c r="F87" s="38"/>
      <c r="G87" s="38"/>
      <c r="H87" s="38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67" t="str">
        <f>E9</f>
        <v>2021-062-06 - Nové kce - stavební část - objekt A</v>
      </c>
      <c r="F88" s="38"/>
      <c r="G88" s="38"/>
      <c r="H88" s="38"/>
      <c r="I88" s="38"/>
      <c r="J88" s="38"/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21</v>
      </c>
      <c r="D90" s="38"/>
      <c r="E90" s="38"/>
      <c r="F90" s="25" t="str">
        <f>F12</f>
        <v>MŠ MJR.Nováka 30, Ostrava- Hrabůvka</v>
      </c>
      <c r="G90" s="38"/>
      <c r="H90" s="38"/>
      <c r="I90" s="30" t="s">
        <v>23</v>
      </c>
      <c r="J90" s="70" t="str">
        <f>IF(J12="","",J12)</f>
        <v>19. 8. 2021</v>
      </c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40.05" customHeight="1">
      <c r="A92" s="36"/>
      <c r="B92" s="37"/>
      <c r="C92" s="30" t="s">
        <v>25</v>
      </c>
      <c r="D92" s="38"/>
      <c r="E92" s="38"/>
      <c r="F92" s="25" t="str">
        <f>E15</f>
        <v>Město Ostrava, Prokešovo nám.1803/8, Ostrava</v>
      </c>
      <c r="G92" s="38"/>
      <c r="H92" s="38"/>
      <c r="I92" s="30" t="s">
        <v>31</v>
      </c>
      <c r="J92" s="34" t="str">
        <f>E21</f>
        <v>ČOS exim s.r.o. Alešova 26, České Budějovice</v>
      </c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29</v>
      </c>
      <c r="D93" s="38"/>
      <c r="E93" s="38"/>
      <c r="F93" s="25" t="str">
        <f>IF(E18="","",E18)</f>
        <v>Vyplň údaj</v>
      </c>
      <c r="G93" s="38"/>
      <c r="H93" s="38"/>
      <c r="I93" s="30" t="s">
        <v>34</v>
      </c>
      <c r="J93" s="34" t="str">
        <f>E24</f>
        <v>Ing.Dana Mlejnková</v>
      </c>
      <c r="K93" s="38"/>
      <c r="L93" s="13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3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11" customFormat="1" ht="29.28" customHeight="1">
      <c r="A95" s="175"/>
      <c r="B95" s="176"/>
      <c r="C95" s="177" t="s">
        <v>144</v>
      </c>
      <c r="D95" s="178" t="s">
        <v>57</v>
      </c>
      <c r="E95" s="178" t="s">
        <v>53</v>
      </c>
      <c r="F95" s="178" t="s">
        <v>54</v>
      </c>
      <c r="G95" s="178" t="s">
        <v>145</v>
      </c>
      <c r="H95" s="178" t="s">
        <v>146</v>
      </c>
      <c r="I95" s="178" t="s">
        <v>147</v>
      </c>
      <c r="J95" s="178" t="s">
        <v>133</v>
      </c>
      <c r="K95" s="179" t="s">
        <v>148</v>
      </c>
      <c r="L95" s="180"/>
      <c r="M95" s="90" t="s">
        <v>19</v>
      </c>
      <c r="N95" s="91" t="s">
        <v>42</v>
      </c>
      <c r="O95" s="91" t="s">
        <v>149</v>
      </c>
      <c r="P95" s="91" t="s">
        <v>150</v>
      </c>
      <c r="Q95" s="91" t="s">
        <v>151</v>
      </c>
      <c r="R95" s="91" t="s">
        <v>152</v>
      </c>
      <c r="S95" s="91" t="s">
        <v>153</v>
      </c>
      <c r="T95" s="92" t="s">
        <v>154</v>
      </c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</row>
    <row r="96" s="2" customFormat="1" ht="22.8" customHeight="1">
      <c r="A96" s="36"/>
      <c r="B96" s="37"/>
      <c r="C96" s="97" t="s">
        <v>155</v>
      </c>
      <c r="D96" s="38"/>
      <c r="E96" s="38"/>
      <c r="F96" s="38"/>
      <c r="G96" s="38"/>
      <c r="H96" s="38"/>
      <c r="I96" s="38"/>
      <c r="J96" s="181">
        <f>BK96</f>
        <v>0</v>
      </c>
      <c r="K96" s="38"/>
      <c r="L96" s="42"/>
      <c r="M96" s="93"/>
      <c r="N96" s="182"/>
      <c r="O96" s="94"/>
      <c r="P96" s="183">
        <f>P97+P144</f>
        <v>0</v>
      </c>
      <c r="Q96" s="94"/>
      <c r="R96" s="183">
        <f>R97+R144</f>
        <v>5.0707278393999999</v>
      </c>
      <c r="S96" s="94"/>
      <c r="T96" s="184">
        <f>T97+T144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71</v>
      </c>
      <c r="AU96" s="15" t="s">
        <v>134</v>
      </c>
      <c r="BK96" s="185">
        <f>BK97+BK144</f>
        <v>0</v>
      </c>
    </row>
    <row r="97" s="12" customFormat="1" ht="25.92" customHeight="1">
      <c r="A97" s="12"/>
      <c r="B97" s="186"/>
      <c r="C97" s="187"/>
      <c r="D97" s="188" t="s">
        <v>71</v>
      </c>
      <c r="E97" s="189" t="s">
        <v>156</v>
      </c>
      <c r="F97" s="189" t="s">
        <v>157</v>
      </c>
      <c r="G97" s="187"/>
      <c r="H97" s="187"/>
      <c r="I97" s="190"/>
      <c r="J97" s="191">
        <f>BK97</f>
        <v>0</v>
      </c>
      <c r="K97" s="187"/>
      <c r="L97" s="192"/>
      <c r="M97" s="193"/>
      <c r="N97" s="194"/>
      <c r="O97" s="194"/>
      <c r="P97" s="195">
        <f>P98+P102+P112+P116+P126+P130+P140</f>
        <v>0</v>
      </c>
      <c r="Q97" s="194"/>
      <c r="R97" s="195">
        <f>R98+R102+R112+R116+R126+R130+R140</f>
        <v>2.3334264842000003</v>
      </c>
      <c r="S97" s="194"/>
      <c r="T97" s="196">
        <f>T98+T102+T112+T116+T126+T130+T140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7" t="s">
        <v>80</v>
      </c>
      <c r="AT97" s="198" t="s">
        <v>71</v>
      </c>
      <c r="AU97" s="198" t="s">
        <v>72</v>
      </c>
      <c r="AY97" s="197" t="s">
        <v>158</v>
      </c>
      <c r="BK97" s="199">
        <f>BK98+BK102+BK112+BK116+BK126+BK130+BK140</f>
        <v>0</v>
      </c>
    </row>
    <row r="98" s="12" customFormat="1" ht="22.8" customHeight="1">
      <c r="A98" s="12"/>
      <c r="B98" s="186"/>
      <c r="C98" s="187"/>
      <c r="D98" s="188" t="s">
        <v>71</v>
      </c>
      <c r="E98" s="200" t="s">
        <v>178</v>
      </c>
      <c r="F98" s="200" t="s">
        <v>423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SUM(P99:P101)</f>
        <v>0</v>
      </c>
      <c r="Q98" s="194"/>
      <c r="R98" s="195">
        <f>SUM(R99:R101)</f>
        <v>0.42917796000000002</v>
      </c>
      <c r="S98" s="194"/>
      <c r="T98" s="196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80</v>
      </c>
      <c r="AT98" s="198" t="s">
        <v>71</v>
      </c>
      <c r="AU98" s="198" t="s">
        <v>80</v>
      </c>
      <c r="AY98" s="197" t="s">
        <v>158</v>
      </c>
      <c r="BK98" s="199">
        <f>SUM(BK99:BK101)</f>
        <v>0</v>
      </c>
    </row>
    <row r="99" s="2" customFormat="1" ht="16.5" customHeight="1">
      <c r="A99" s="36"/>
      <c r="B99" s="37"/>
      <c r="C99" s="202" t="s">
        <v>80</v>
      </c>
      <c r="D99" s="202" t="s">
        <v>161</v>
      </c>
      <c r="E99" s="203" t="s">
        <v>424</v>
      </c>
      <c r="F99" s="204" t="s">
        <v>425</v>
      </c>
      <c r="G99" s="205" t="s">
        <v>164</v>
      </c>
      <c r="H99" s="206">
        <v>6.9480000000000004</v>
      </c>
      <c r="I99" s="207"/>
      <c r="J99" s="208">
        <f>ROUND(I99*H99,2)</f>
        <v>0</v>
      </c>
      <c r="K99" s="204" t="s">
        <v>165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0.061769999999999999</v>
      </c>
      <c r="R99" s="211">
        <f>Q99*H99</f>
        <v>0.42917796000000002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166</v>
      </c>
      <c r="AT99" s="213" t="s">
        <v>161</v>
      </c>
      <c r="AU99" s="213" t="s">
        <v>82</v>
      </c>
      <c r="AY99" s="15" t="s">
        <v>158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166</v>
      </c>
      <c r="BM99" s="213" t="s">
        <v>910</v>
      </c>
    </row>
    <row r="100" s="2" customFormat="1">
      <c r="A100" s="36"/>
      <c r="B100" s="37"/>
      <c r="C100" s="38"/>
      <c r="D100" s="215" t="s">
        <v>168</v>
      </c>
      <c r="E100" s="38"/>
      <c r="F100" s="216" t="s">
        <v>427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168</v>
      </c>
      <c r="AU100" s="15" t="s">
        <v>82</v>
      </c>
    </row>
    <row r="101" s="2" customFormat="1">
      <c r="A101" s="36"/>
      <c r="B101" s="37"/>
      <c r="C101" s="38"/>
      <c r="D101" s="220" t="s">
        <v>170</v>
      </c>
      <c r="E101" s="38"/>
      <c r="F101" s="221" t="s">
        <v>428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170</v>
      </c>
      <c r="AU101" s="15" t="s">
        <v>82</v>
      </c>
    </row>
    <row r="102" s="12" customFormat="1" ht="22.8" customHeight="1">
      <c r="A102" s="12"/>
      <c r="B102" s="186"/>
      <c r="C102" s="187"/>
      <c r="D102" s="188" t="s">
        <v>71</v>
      </c>
      <c r="E102" s="200" t="s">
        <v>429</v>
      </c>
      <c r="F102" s="200" t="s">
        <v>430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SUM(P103:P111)</f>
        <v>0</v>
      </c>
      <c r="Q102" s="194"/>
      <c r="R102" s="195">
        <f>SUM(R103:R111)</f>
        <v>0.085639967999999997</v>
      </c>
      <c r="S102" s="194"/>
      <c r="T102" s="196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7" t="s">
        <v>80</v>
      </c>
      <c r="AT102" s="198" t="s">
        <v>71</v>
      </c>
      <c r="AU102" s="198" t="s">
        <v>80</v>
      </c>
      <c r="AY102" s="197" t="s">
        <v>158</v>
      </c>
      <c r="BK102" s="199">
        <f>SUM(BK103:BK111)</f>
        <v>0</v>
      </c>
    </row>
    <row r="103" s="2" customFormat="1" ht="16.5" customHeight="1">
      <c r="A103" s="36"/>
      <c r="B103" s="37"/>
      <c r="C103" s="202" t="s">
        <v>82</v>
      </c>
      <c r="D103" s="202" t="s">
        <v>161</v>
      </c>
      <c r="E103" s="203" t="s">
        <v>431</v>
      </c>
      <c r="F103" s="204" t="s">
        <v>432</v>
      </c>
      <c r="G103" s="205" t="s">
        <v>164</v>
      </c>
      <c r="H103" s="206">
        <v>6.8019999999999996</v>
      </c>
      <c r="I103" s="207"/>
      <c r="J103" s="208">
        <f>ROUND(I103*H103,2)</f>
        <v>0</v>
      </c>
      <c r="K103" s="204" t="s">
        <v>165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0.0043839999999999999</v>
      </c>
      <c r="R103" s="211">
        <f>Q103*H103</f>
        <v>0.029819967999999999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166</v>
      </c>
      <c r="AT103" s="213" t="s">
        <v>161</v>
      </c>
      <c r="AU103" s="213" t="s">
        <v>82</v>
      </c>
      <c r="AY103" s="15" t="s">
        <v>158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166</v>
      </c>
      <c r="BM103" s="213" t="s">
        <v>911</v>
      </c>
    </row>
    <row r="104" s="2" customFormat="1">
      <c r="A104" s="36"/>
      <c r="B104" s="37"/>
      <c r="C104" s="38"/>
      <c r="D104" s="215" t="s">
        <v>168</v>
      </c>
      <c r="E104" s="38"/>
      <c r="F104" s="216" t="s">
        <v>434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168</v>
      </c>
      <c r="AU104" s="15" t="s">
        <v>82</v>
      </c>
    </row>
    <row r="105" s="2" customFormat="1">
      <c r="A105" s="36"/>
      <c r="B105" s="37"/>
      <c r="C105" s="38"/>
      <c r="D105" s="220" t="s">
        <v>170</v>
      </c>
      <c r="E105" s="38"/>
      <c r="F105" s="221" t="s">
        <v>435</v>
      </c>
      <c r="G105" s="38"/>
      <c r="H105" s="38"/>
      <c r="I105" s="217"/>
      <c r="J105" s="38"/>
      <c r="K105" s="38"/>
      <c r="L105" s="42"/>
      <c r="M105" s="218"/>
      <c r="N105" s="21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170</v>
      </c>
      <c r="AU105" s="15" t="s">
        <v>82</v>
      </c>
    </row>
    <row r="106" s="2" customFormat="1" ht="16.5" customHeight="1">
      <c r="A106" s="36"/>
      <c r="B106" s="37"/>
      <c r="C106" s="202" t="s">
        <v>178</v>
      </c>
      <c r="D106" s="202" t="s">
        <v>161</v>
      </c>
      <c r="E106" s="203" t="s">
        <v>436</v>
      </c>
      <c r="F106" s="204" t="s">
        <v>437</v>
      </c>
      <c r="G106" s="205" t="s">
        <v>164</v>
      </c>
      <c r="H106" s="206">
        <v>3.5150000000000001</v>
      </c>
      <c r="I106" s="207"/>
      <c r="J106" s="208">
        <f>ROUND(I106*H106,2)</f>
        <v>0</v>
      </c>
      <c r="K106" s="204" t="s">
        <v>165</v>
      </c>
      <c r="L106" s="42"/>
      <c r="M106" s="209" t="s">
        <v>19</v>
      </c>
      <c r="N106" s="210" t="s">
        <v>43</v>
      </c>
      <c r="O106" s="82"/>
      <c r="P106" s="211">
        <f>O106*H106</f>
        <v>0</v>
      </c>
      <c r="Q106" s="211">
        <v>0.0040000000000000001</v>
      </c>
      <c r="R106" s="211">
        <f>Q106*H106</f>
        <v>0.014060000000000001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166</v>
      </c>
      <c r="AT106" s="213" t="s">
        <v>161</v>
      </c>
      <c r="AU106" s="213" t="s">
        <v>82</v>
      </c>
      <c r="AY106" s="15" t="s">
        <v>158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166</v>
      </c>
      <c r="BM106" s="213" t="s">
        <v>912</v>
      </c>
    </row>
    <row r="107" s="2" customFormat="1">
      <c r="A107" s="36"/>
      <c r="B107" s="37"/>
      <c r="C107" s="38"/>
      <c r="D107" s="215" t="s">
        <v>168</v>
      </c>
      <c r="E107" s="38"/>
      <c r="F107" s="216" t="s">
        <v>439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168</v>
      </c>
      <c r="AU107" s="15" t="s">
        <v>82</v>
      </c>
    </row>
    <row r="108" s="2" customFormat="1">
      <c r="A108" s="36"/>
      <c r="B108" s="37"/>
      <c r="C108" s="38"/>
      <c r="D108" s="220" t="s">
        <v>170</v>
      </c>
      <c r="E108" s="38"/>
      <c r="F108" s="221" t="s">
        <v>440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170</v>
      </c>
      <c r="AU108" s="15" t="s">
        <v>82</v>
      </c>
    </row>
    <row r="109" s="2" customFormat="1" ht="16.5" customHeight="1">
      <c r="A109" s="36"/>
      <c r="B109" s="37"/>
      <c r="C109" s="202" t="s">
        <v>166</v>
      </c>
      <c r="D109" s="202" t="s">
        <v>161</v>
      </c>
      <c r="E109" s="203" t="s">
        <v>441</v>
      </c>
      <c r="F109" s="204" t="s">
        <v>442</v>
      </c>
      <c r="G109" s="205" t="s">
        <v>443</v>
      </c>
      <c r="H109" s="206">
        <v>27.84</v>
      </c>
      <c r="I109" s="207"/>
      <c r="J109" s="208">
        <f>ROUND(I109*H109,2)</f>
        <v>0</v>
      </c>
      <c r="K109" s="204" t="s">
        <v>165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0.0015</v>
      </c>
      <c r="R109" s="211">
        <f>Q109*H109</f>
        <v>0.041759999999999999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166</v>
      </c>
      <c r="AT109" s="213" t="s">
        <v>161</v>
      </c>
      <c r="AU109" s="213" t="s">
        <v>82</v>
      </c>
      <c r="AY109" s="15" t="s">
        <v>158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166</v>
      </c>
      <c r="BM109" s="213" t="s">
        <v>913</v>
      </c>
    </row>
    <row r="110" s="2" customFormat="1">
      <c r="A110" s="36"/>
      <c r="B110" s="37"/>
      <c r="C110" s="38"/>
      <c r="D110" s="215" t="s">
        <v>168</v>
      </c>
      <c r="E110" s="38"/>
      <c r="F110" s="216" t="s">
        <v>445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168</v>
      </c>
      <c r="AU110" s="15" t="s">
        <v>82</v>
      </c>
    </row>
    <row r="111" s="2" customFormat="1">
      <c r="A111" s="36"/>
      <c r="B111" s="37"/>
      <c r="C111" s="38"/>
      <c r="D111" s="220" t="s">
        <v>170</v>
      </c>
      <c r="E111" s="38"/>
      <c r="F111" s="221" t="s">
        <v>446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170</v>
      </c>
      <c r="AU111" s="15" t="s">
        <v>82</v>
      </c>
    </row>
    <row r="112" s="12" customFormat="1" ht="22.8" customHeight="1">
      <c r="A112" s="12"/>
      <c r="B112" s="186"/>
      <c r="C112" s="187"/>
      <c r="D112" s="188" t="s">
        <v>71</v>
      </c>
      <c r="E112" s="200" t="s">
        <v>447</v>
      </c>
      <c r="F112" s="200" t="s">
        <v>448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SUM(P113:P115)</f>
        <v>0</v>
      </c>
      <c r="Q112" s="194"/>
      <c r="R112" s="195">
        <f>SUM(R113:R115)</f>
        <v>1.7152800000000004</v>
      </c>
      <c r="S112" s="194"/>
      <c r="T112" s="196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7" t="s">
        <v>80</v>
      </c>
      <c r="AT112" s="198" t="s">
        <v>71</v>
      </c>
      <c r="AU112" s="198" t="s">
        <v>80</v>
      </c>
      <c r="AY112" s="197" t="s">
        <v>158</v>
      </c>
      <c r="BK112" s="199">
        <f>SUM(BK113:BK115)</f>
        <v>0</v>
      </c>
    </row>
    <row r="113" s="2" customFormat="1" ht="16.5" customHeight="1">
      <c r="A113" s="36"/>
      <c r="B113" s="37"/>
      <c r="C113" s="202" t="s">
        <v>189</v>
      </c>
      <c r="D113" s="202" t="s">
        <v>161</v>
      </c>
      <c r="E113" s="203" t="s">
        <v>449</v>
      </c>
      <c r="F113" s="204" t="s">
        <v>450</v>
      </c>
      <c r="G113" s="205" t="s">
        <v>164</v>
      </c>
      <c r="H113" s="206">
        <v>20.420000000000002</v>
      </c>
      <c r="I113" s="207"/>
      <c r="J113" s="208">
        <f>ROUND(I113*H113,2)</f>
        <v>0</v>
      </c>
      <c r="K113" s="204" t="s">
        <v>165</v>
      </c>
      <c r="L113" s="42"/>
      <c r="M113" s="209" t="s">
        <v>19</v>
      </c>
      <c r="N113" s="210" t="s">
        <v>43</v>
      </c>
      <c r="O113" s="82"/>
      <c r="P113" s="211">
        <f>O113*H113</f>
        <v>0</v>
      </c>
      <c r="Q113" s="211">
        <v>0.084000000000000005</v>
      </c>
      <c r="R113" s="211">
        <f>Q113*H113</f>
        <v>1.7152800000000004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166</v>
      </c>
      <c r="AT113" s="213" t="s">
        <v>161</v>
      </c>
      <c r="AU113" s="213" t="s">
        <v>82</v>
      </c>
      <c r="AY113" s="15" t="s">
        <v>158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166</v>
      </c>
      <c r="BM113" s="213" t="s">
        <v>914</v>
      </c>
    </row>
    <row r="114" s="2" customFormat="1">
      <c r="A114" s="36"/>
      <c r="B114" s="37"/>
      <c r="C114" s="38"/>
      <c r="D114" s="215" t="s">
        <v>168</v>
      </c>
      <c r="E114" s="38"/>
      <c r="F114" s="216" t="s">
        <v>452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168</v>
      </c>
      <c r="AU114" s="15" t="s">
        <v>82</v>
      </c>
    </row>
    <row r="115" s="2" customFormat="1">
      <c r="A115" s="36"/>
      <c r="B115" s="37"/>
      <c r="C115" s="38"/>
      <c r="D115" s="220" t="s">
        <v>170</v>
      </c>
      <c r="E115" s="38"/>
      <c r="F115" s="221" t="s">
        <v>453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170</v>
      </c>
      <c r="AU115" s="15" t="s">
        <v>82</v>
      </c>
    </row>
    <row r="116" s="12" customFormat="1" ht="22.8" customHeight="1">
      <c r="A116" s="12"/>
      <c r="B116" s="186"/>
      <c r="C116" s="187"/>
      <c r="D116" s="188" t="s">
        <v>71</v>
      </c>
      <c r="E116" s="200" t="s">
        <v>454</v>
      </c>
      <c r="F116" s="200" t="s">
        <v>455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SUM(P117:P125)</f>
        <v>0</v>
      </c>
      <c r="Q116" s="194"/>
      <c r="R116" s="195">
        <f>SUM(R117:R125)</f>
        <v>0.07638970619999999</v>
      </c>
      <c r="S116" s="194"/>
      <c r="T116" s="196">
        <f>SUM(T117:T125)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7" t="s">
        <v>80</v>
      </c>
      <c r="AT116" s="198" t="s">
        <v>71</v>
      </c>
      <c r="AU116" s="198" t="s">
        <v>80</v>
      </c>
      <c r="AY116" s="197" t="s">
        <v>158</v>
      </c>
      <c r="BK116" s="199">
        <f>SUM(BK117:BK125)</f>
        <v>0</v>
      </c>
    </row>
    <row r="117" s="2" customFormat="1" ht="16.5" customHeight="1">
      <c r="A117" s="36"/>
      <c r="B117" s="37"/>
      <c r="C117" s="202" t="s">
        <v>195</v>
      </c>
      <c r="D117" s="202" t="s">
        <v>161</v>
      </c>
      <c r="E117" s="203" t="s">
        <v>456</v>
      </c>
      <c r="F117" s="204" t="s">
        <v>457</v>
      </c>
      <c r="G117" s="205" t="s">
        <v>308</v>
      </c>
      <c r="H117" s="206">
        <v>6</v>
      </c>
      <c r="I117" s="207"/>
      <c r="J117" s="208">
        <f>ROUND(I117*H117,2)</f>
        <v>0</v>
      </c>
      <c r="K117" s="204" t="s">
        <v>165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0.00048161770000000002</v>
      </c>
      <c r="R117" s="211">
        <f>Q117*H117</f>
        <v>0.0028897062000000002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166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166</v>
      </c>
      <c r="BM117" s="213" t="s">
        <v>915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459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>
      <c r="A119" s="36"/>
      <c r="B119" s="37"/>
      <c r="C119" s="38"/>
      <c r="D119" s="220" t="s">
        <v>170</v>
      </c>
      <c r="E119" s="38"/>
      <c r="F119" s="221" t="s">
        <v>460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170</v>
      </c>
      <c r="AU119" s="15" t="s">
        <v>82</v>
      </c>
    </row>
    <row r="120" s="2" customFormat="1" ht="21.75" customHeight="1">
      <c r="A120" s="36"/>
      <c r="B120" s="37"/>
      <c r="C120" s="226" t="s">
        <v>201</v>
      </c>
      <c r="D120" s="226" t="s">
        <v>461</v>
      </c>
      <c r="E120" s="227" t="s">
        <v>462</v>
      </c>
      <c r="F120" s="228" t="s">
        <v>463</v>
      </c>
      <c r="G120" s="229" t="s">
        <v>308</v>
      </c>
      <c r="H120" s="230">
        <v>3</v>
      </c>
      <c r="I120" s="231"/>
      <c r="J120" s="232">
        <f>ROUND(I120*H120,2)</f>
        <v>0</v>
      </c>
      <c r="K120" s="228" t="s">
        <v>165</v>
      </c>
      <c r="L120" s="233"/>
      <c r="M120" s="234" t="s">
        <v>19</v>
      </c>
      <c r="N120" s="235" t="s">
        <v>43</v>
      </c>
      <c r="O120" s="82"/>
      <c r="P120" s="211">
        <f>O120*H120</f>
        <v>0</v>
      </c>
      <c r="Q120" s="211">
        <v>0.01201</v>
      </c>
      <c r="R120" s="211">
        <f>Q120*H120</f>
        <v>0.03603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209</v>
      </c>
      <c r="AT120" s="213" t="s">
        <v>461</v>
      </c>
      <c r="AU120" s="213" t="s">
        <v>82</v>
      </c>
      <c r="AY120" s="15" t="s">
        <v>158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166</v>
      </c>
      <c r="BM120" s="213" t="s">
        <v>916</v>
      </c>
    </row>
    <row r="121" s="2" customFormat="1">
      <c r="A121" s="36"/>
      <c r="B121" s="37"/>
      <c r="C121" s="38"/>
      <c r="D121" s="215" t="s">
        <v>168</v>
      </c>
      <c r="E121" s="38"/>
      <c r="F121" s="216" t="s">
        <v>463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168</v>
      </c>
      <c r="AU121" s="15" t="s">
        <v>82</v>
      </c>
    </row>
    <row r="122" s="2" customFormat="1">
      <c r="A122" s="36"/>
      <c r="B122" s="37"/>
      <c r="C122" s="38"/>
      <c r="D122" s="220" t="s">
        <v>170</v>
      </c>
      <c r="E122" s="38"/>
      <c r="F122" s="221" t="s">
        <v>465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170</v>
      </c>
      <c r="AU122" s="15" t="s">
        <v>82</v>
      </c>
    </row>
    <row r="123" s="2" customFormat="1" ht="21.75" customHeight="1">
      <c r="A123" s="36"/>
      <c r="B123" s="37"/>
      <c r="C123" s="226" t="s">
        <v>209</v>
      </c>
      <c r="D123" s="226" t="s">
        <v>461</v>
      </c>
      <c r="E123" s="227" t="s">
        <v>466</v>
      </c>
      <c r="F123" s="228" t="s">
        <v>467</v>
      </c>
      <c r="G123" s="229" t="s">
        <v>308</v>
      </c>
      <c r="H123" s="230">
        <v>3</v>
      </c>
      <c r="I123" s="231"/>
      <c r="J123" s="232">
        <f>ROUND(I123*H123,2)</f>
        <v>0</v>
      </c>
      <c r="K123" s="228" t="s">
        <v>165</v>
      </c>
      <c r="L123" s="233"/>
      <c r="M123" s="234" t="s">
        <v>19</v>
      </c>
      <c r="N123" s="235" t="s">
        <v>43</v>
      </c>
      <c r="O123" s="82"/>
      <c r="P123" s="211">
        <f>O123*H123</f>
        <v>0</v>
      </c>
      <c r="Q123" s="211">
        <v>0.012489999999999999</v>
      </c>
      <c r="R123" s="211">
        <f>Q123*H123</f>
        <v>0.037469999999999996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209</v>
      </c>
      <c r="AT123" s="213" t="s">
        <v>461</v>
      </c>
      <c r="AU123" s="213" t="s">
        <v>82</v>
      </c>
      <c r="AY123" s="15" t="s">
        <v>158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166</v>
      </c>
      <c r="BM123" s="213" t="s">
        <v>917</v>
      </c>
    </row>
    <row r="124" s="2" customFormat="1">
      <c r="A124" s="36"/>
      <c r="B124" s="37"/>
      <c r="C124" s="38"/>
      <c r="D124" s="215" t="s">
        <v>168</v>
      </c>
      <c r="E124" s="38"/>
      <c r="F124" s="216" t="s">
        <v>467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168</v>
      </c>
      <c r="AU124" s="15" t="s">
        <v>82</v>
      </c>
    </row>
    <row r="125" s="2" customFormat="1">
      <c r="A125" s="36"/>
      <c r="B125" s="37"/>
      <c r="C125" s="38"/>
      <c r="D125" s="220" t="s">
        <v>170</v>
      </c>
      <c r="E125" s="38"/>
      <c r="F125" s="221" t="s">
        <v>469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170</v>
      </c>
      <c r="AU125" s="15" t="s">
        <v>82</v>
      </c>
    </row>
    <row r="126" s="12" customFormat="1" ht="22.8" customHeight="1">
      <c r="A126" s="12"/>
      <c r="B126" s="186"/>
      <c r="C126" s="187"/>
      <c r="D126" s="188" t="s">
        <v>71</v>
      </c>
      <c r="E126" s="200" t="s">
        <v>470</v>
      </c>
      <c r="F126" s="200" t="s">
        <v>471</v>
      </c>
      <c r="G126" s="187"/>
      <c r="H126" s="187"/>
      <c r="I126" s="190"/>
      <c r="J126" s="201">
        <f>BK126</f>
        <v>0</v>
      </c>
      <c r="K126" s="187"/>
      <c r="L126" s="192"/>
      <c r="M126" s="193"/>
      <c r="N126" s="194"/>
      <c r="O126" s="194"/>
      <c r="P126" s="195">
        <f>SUM(P127:P129)</f>
        <v>0</v>
      </c>
      <c r="Q126" s="194"/>
      <c r="R126" s="195">
        <f>SUM(R127:R129)</f>
        <v>0.014259699999999998</v>
      </c>
      <c r="S126" s="194"/>
      <c r="T126" s="196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7" t="s">
        <v>80</v>
      </c>
      <c r="AT126" s="198" t="s">
        <v>71</v>
      </c>
      <c r="AU126" s="198" t="s">
        <v>80</v>
      </c>
      <c r="AY126" s="197" t="s">
        <v>158</v>
      </c>
      <c r="BK126" s="199">
        <f>SUM(BK127:BK129)</f>
        <v>0</v>
      </c>
    </row>
    <row r="127" s="2" customFormat="1" ht="21.75" customHeight="1">
      <c r="A127" s="36"/>
      <c r="B127" s="37"/>
      <c r="C127" s="202" t="s">
        <v>217</v>
      </c>
      <c r="D127" s="202" t="s">
        <v>161</v>
      </c>
      <c r="E127" s="203" t="s">
        <v>472</v>
      </c>
      <c r="F127" s="204" t="s">
        <v>473</v>
      </c>
      <c r="G127" s="205" t="s">
        <v>164</v>
      </c>
      <c r="H127" s="206">
        <v>109.69</v>
      </c>
      <c r="I127" s="207"/>
      <c r="J127" s="208">
        <f>ROUND(I127*H127,2)</f>
        <v>0</v>
      </c>
      <c r="K127" s="204" t="s">
        <v>165</v>
      </c>
      <c r="L127" s="42"/>
      <c r="M127" s="209" t="s">
        <v>19</v>
      </c>
      <c r="N127" s="210" t="s">
        <v>43</v>
      </c>
      <c r="O127" s="82"/>
      <c r="P127" s="211">
        <f>O127*H127</f>
        <v>0</v>
      </c>
      <c r="Q127" s="211">
        <v>0.00012999999999999999</v>
      </c>
      <c r="R127" s="211">
        <f>Q127*H127</f>
        <v>0.014259699999999998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166</v>
      </c>
      <c r="AT127" s="213" t="s">
        <v>161</v>
      </c>
      <c r="AU127" s="213" t="s">
        <v>82</v>
      </c>
      <c r="AY127" s="15" t="s">
        <v>158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80</v>
      </c>
      <c r="BK127" s="214">
        <f>ROUND(I127*H127,2)</f>
        <v>0</v>
      </c>
      <c r="BL127" s="15" t="s">
        <v>166</v>
      </c>
      <c r="BM127" s="213" t="s">
        <v>918</v>
      </c>
    </row>
    <row r="128" s="2" customFormat="1">
      <c r="A128" s="36"/>
      <c r="B128" s="37"/>
      <c r="C128" s="38"/>
      <c r="D128" s="215" t="s">
        <v>168</v>
      </c>
      <c r="E128" s="38"/>
      <c r="F128" s="216" t="s">
        <v>475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168</v>
      </c>
      <c r="AU128" s="15" t="s">
        <v>82</v>
      </c>
    </row>
    <row r="129" s="2" customFormat="1">
      <c r="A129" s="36"/>
      <c r="B129" s="37"/>
      <c r="C129" s="38"/>
      <c r="D129" s="220" t="s">
        <v>170</v>
      </c>
      <c r="E129" s="38"/>
      <c r="F129" s="221" t="s">
        <v>476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170</v>
      </c>
      <c r="AU129" s="15" t="s">
        <v>82</v>
      </c>
    </row>
    <row r="130" s="12" customFormat="1" ht="22.8" customHeight="1">
      <c r="A130" s="12"/>
      <c r="B130" s="186"/>
      <c r="C130" s="187"/>
      <c r="D130" s="188" t="s">
        <v>71</v>
      </c>
      <c r="E130" s="200" t="s">
        <v>477</v>
      </c>
      <c r="F130" s="200" t="s">
        <v>478</v>
      </c>
      <c r="G130" s="187"/>
      <c r="H130" s="187"/>
      <c r="I130" s="190"/>
      <c r="J130" s="201">
        <f>BK130</f>
        <v>0</v>
      </c>
      <c r="K130" s="187"/>
      <c r="L130" s="192"/>
      <c r="M130" s="193"/>
      <c r="N130" s="194"/>
      <c r="O130" s="194"/>
      <c r="P130" s="195">
        <f>SUM(P131:P139)</f>
        <v>0</v>
      </c>
      <c r="Q130" s="194"/>
      <c r="R130" s="195">
        <f>SUM(R131:R139)</f>
        <v>0.01267915</v>
      </c>
      <c r="S130" s="194"/>
      <c r="T130" s="196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7" t="s">
        <v>80</v>
      </c>
      <c r="AT130" s="198" t="s">
        <v>71</v>
      </c>
      <c r="AU130" s="198" t="s">
        <v>80</v>
      </c>
      <c r="AY130" s="197" t="s">
        <v>158</v>
      </c>
      <c r="BK130" s="199">
        <f>SUM(BK131:BK139)</f>
        <v>0</v>
      </c>
    </row>
    <row r="131" s="2" customFormat="1" ht="16.5" customHeight="1">
      <c r="A131" s="36"/>
      <c r="B131" s="37"/>
      <c r="C131" s="202" t="s">
        <v>224</v>
      </c>
      <c r="D131" s="202" t="s">
        <v>161</v>
      </c>
      <c r="E131" s="203" t="s">
        <v>483</v>
      </c>
      <c r="F131" s="204" t="s">
        <v>484</v>
      </c>
      <c r="G131" s="205" t="s">
        <v>164</v>
      </c>
      <c r="H131" s="206">
        <v>46.07</v>
      </c>
      <c r="I131" s="207"/>
      <c r="J131" s="208">
        <f>ROUND(I131*H131,2)</f>
        <v>0</v>
      </c>
      <c r="K131" s="204" t="s">
        <v>165</v>
      </c>
      <c r="L131" s="42"/>
      <c r="M131" s="209" t="s">
        <v>19</v>
      </c>
      <c r="N131" s="210" t="s">
        <v>43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166</v>
      </c>
      <c r="AT131" s="213" t="s">
        <v>161</v>
      </c>
      <c r="AU131" s="213" t="s">
        <v>82</v>
      </c>
      <c r="AY131" s="15" t="s">
        <v>158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80</v>
      </c>
      <c r="BK131" s="214">
        <f>ROUND(I131*H131,2)</f>
        <v>0</v>
      </c>
      <c r="BL131" s="15" t="s">
        <v>166</v>
      </c>
      <c r="BM131" s="213" t="s">
        <v>919</v>
      </c>
    </row>
    <row r="132" s="2" customFormat="1">
      <c r="A132" s="36"/>
      <c r="B132" s="37"/>
      <c r="C132" s="38"/>
      <c r="D132" s="215" t="s">
        <v>168</v>
      </c>
      <c r="E132" s="38"/>
      <c r="F132" s="216" t="s">
        <v>486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168</v>
      </c>
      <c r="AU132" s="15" t="s">
        <v>82</v>
      </c>
    </row>
    <row r="133" s="2" customFormat="1">
      <c r="A133" s="36"/>
      <c r="B133" s="37"/>
      <c r="C133" s="38"/>
      <c r="D133" s="220" t="s">
        <v>170</v>
      </c>
      <c r="E133" s="38"/>
      <c r="F133" s="221" t="s">
        <v>487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170</v>
      </c>
      <c r="AU133" s="15" t="s">
        <v>82</v>
      </c>
    </row>
    <row r="134" s="2" customFormat="1" ht="16.5" customHeight="1">
      <c r="A134" s="36"/>
      <c r="B134" s="37"/>
      <c r="C134" s="202" t="s">
        <v>230</v>
      </c>
      <c r="D134" s="202" t="s">
        <v>161</v>
      </c>
      <c r="E134" s="203" t="s">
        <v>489</v>
      </c>
      <c r="F134" s="204" t="s">
        <v>490</v>
      </c>
      <c r="G134" s="205" t="s">
        <v>164</v>
      </c>
      <c r="H134" s="206">
        <v>109.69</v>
      </c>
      <c r="I134" s="207"/>
      <c r="J134" s="208">
        <f>ROUND(I134*H134,2)</f>
        <v>0</v>
      </c>
      <c r="K134" s="204" t="s">
        <v>165</v>
      </c>
      <c r="L134" s="42"/>
      <c r="M134" s="209" t="s">
        <v>19</v>
      </c>
      <c r="N134" s="210" t="s">
        <v>43</v>
      </c>
      <c r="O134" s="82"/>
      <c r="P134" s="211">
        <f>O134*H134</f>
        <v>0</v>
      </c>
      <c r="Q134" s="211">
        <v>3.4999999999999997E-05</v>
      </c>
      <c r="R134" s="211">
        <f>Q134*H134</f>
        <v>0.0038391499999999995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166</v>
      </c>
      <c r="AT134" s="213" t="s">
        <v>161</v>
      </c>
      <c r="AU134" s="213" t="s">
        <v>82</v>
      </c>
      <c r="AY134" s="15" t="s">
        <v>158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166</v>
      </c>
      <c r="BM134" s="213" t="s">
        <v>920</v>
      </c>
    </row>
    <row r="135" s="2" customFormat="1">
      <c r="A135" s="36"/>
      <c r="B135" s="37"/>
      <c r="C135" s="38"/>
      <c r="D135" s="215" t="s">
        <v>168</v>
      </c>
      <c r="E135" s="38"/>
      <c r="F135" s="216" t="s">
        <v>492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168</v>
      </c>
      <c r="AU135" s="15" t="s">
        <v>82</v>
      </c>
    </row>
    <row r="136" s="2" customFormat="1">
      <c r="A136" s="36"/>
      <c r="B136" s="37"/>
      <c r="C136" s="38"/>
      <c r="D136" s="220" t="s">
        <v>170</v>
      </c>
      <c r="E136" s="38"/>
      <c r="F136" s="221" t="s">
        <v>493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170</v>
      </c>
      <c r="AU136" s="15" t="s">
        <v>82</v>
      </c>
    </row>
    <row r="137" s="2" customFormat="1" ht="16.5" customHeight="1">
      <c r="A137" s="36"/>
      <c r="B137" s="37"/>
      <c r="C137" s="202" t="s">
        <v>236</v>
      </c>
      <c r="D137" s="202" t="s">
        <v>161</v>
      </c>
      <c r="E137" s="203" t="s">
        <v>921</v>
      </c>
      <c r="F137" s="204" t="s">
        <v>922</v>
      </c>
      <c r="G137" s="205" t="s">
        <v>308</v>
      </c>
      <c r="H137" s="206">
        <v>2</v>
      </c>
      <c r="I137" s="207"/>
      <c r="J137" s="208">
        <f>ROUND(I137*H137,2)</f>
        <v>0</v>
      </c>
      <c r="K137" s="204" t="s">
        <v>165</v>
      </c>
      <c r="L137" s="42"/>
      <c r="M137" s="209" t="s">
        <v>19</v>
      </c>
      <c r="N137" s="210" t="s">
        <v>43</v>
      </c>
      <c r="O137" s="82"/>
      <c r="P137" s="211">
        <f>O137*H137</f>
        <v>0</v>
      </c>
      <c r="Q137" s="211">
        <v>0.0044200000000000003</v>
      </c>
      <c r="R137" s="211">
        <f>Q137*H137</f>
        <v>0.0088400000000000006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166</v>
      </c>
      <c r="AT137" s="213" t="s">
        <v>161</v>
      </c>
      <c r="AU137" s="213" t="s">
        <v>82</v>
      </c>
      <c r="AY137" s="15" t="s">
        <v>158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80</v>
      </c>
      <c r="BK137" s="214">
        <f>ROUND(I137*H137,2)</f>
        <v>0</v>
      </c>
      <c r="BL137" s="15" t="s">
        <v>166</v>
      </c>
      <c r="BM137" s="213" t="s">
        <v>923</v>
      </c>
    </row>
    <row r="138" s="2" customFormat="1">
      <c r="A138" s="36"/>
      <c r="B138" s="37"/>
      <c r="C138" s="38"/>
      <c r="D138" s="215" t="s">
        <v>168</v>
      </c>
      <c r="E138" s="38"/>
      <c r="F138" s="216" t="s">
        <v>924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168</v>
      </c>
      <c r="AU138" s="15" t="s">
        <v>82</v>
      </c>
    </row>
    <row r="139" s="2" customFormat="1">
      <c r="A139" s="36"/>
      <c r="B139" s="37"/>
      <c r="C139" s="38"/>
      <c r="D139" s="220" t="s">
        <v>170</v>
      </c>
      <c r="E139" s="38"/>
      <c r="F139" s="221" t="s">
        <v>925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170</v>
      </c>
      <c r="AU139" s="15" t="s">
        <v>82</v>
      </c>
    </row>
    <row r="140" s="12" customFormat="1" ht="22.8" customHeight="1">
      <c r="A140" s="12"/>
      <c r="B140" s="186"/>
      <c r="C140" s="187"/>
      <c r="D140" s="188" t="s">
        <v>71</v>
      </c>
      <c r="E140" s="200" t="s">
        <v>494</v>
      </c>
      <c r="F140" s="200" t="s">
        <v>495</v>
      </c>
      <c r="G140" s="187"/>
      <c r="H140" s="187"/>
      <c r="I140" s="190"/>
      <c r="J140" s="201">
        <f>BK140</f>
        <v>0</v>
      </c>
      <c r="K140" s="187"/>
      <c r="L140" s="192"/>
      <c r="M140" s="193"/>
      <c r="N140" s="194"/>
      <c r="O140" s="194"/>
      <c r="P140" s="195">
        <f>SUM(P141:P143)</f>
        <v>0</v>
      </c>
      <c r="Q140" s="194"/>
      <c r="R140" s="195">
        <f>SUM(R141:R143)</f>
        <v>0</v>
      </c>
      <c r="S140" s="194"/>
      <c r="T140" s="196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7" t="s">
        <v>80</v>
      </c>
      <c r="AT140" s="198" t="s">
        <v>71</v>
      </c>
      <c r="AU140" s="198" t="s">
        <v>80</v>
      </c>
      <c r="AY140" s="197" t="s">
        <v>158</v>
      </c>
      <c r="BK140" s="199">
        <f>SUM(BK141:BK143)</f>
        <v>0</v>
      </c>
    </row>
    <row r="141" s="2" customFormat="1" ht="16.5" customHeight="1">
      <c r="A141" s="36"/>
      <c r="B141" s="37"/>
      <c r="C141" s="202" t="s">
        <v>242</v>
      </c>
      <c r="D141" s="202" t="s">
        <v>161</v>
      </c>
      <c r="E141" s="203" t="s">
        <v>926</v>
      </c>
      <c r="F141" s="204" t="s">
        <v>927</v>
      </c>
      <c r="G141" s="205" t="s">
        <v>220</v>
      </c>
      <c r="H141" s="206">
        <v>2.3330000000000002</v>
      </c>
      <c r="I141" s="207"/>
      <c r="J141" s="208">
        <f>ROUND(I141*H141,2)</f>
        <v>0</v>
      </c>
      <c r="K141" s="204" t="s">
        <v>165</v>
      </c>
      <c r="L141" s="42"/>
      <c r="M141" s="209" t="s">
        <v>19</v>
      </c>
      <c r="N141" s="210" t="s">
        <v>43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166</v>
      </c>
      <c r="AT141" s="213" t="s">
        <v>161</v>
      </c>
      <c r="AU141" s="213" t="s">
        <v>82</v>
      </c>
      <c r="AY141" s="15" t="s">
        <v>158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80</v>
      </c>
      <c r="BK141" s="214">
        <f>ROUND(I141*H141,2)</f>
        <v>0</v>
      </c>
      <c r="BL141" s="15" t="s">
        <v>166</v>
      </c>
      <c r="BM141" s="213" t="s">
        <v>928</v>
      </c>
    </row>
    <row r="142" s="2" customFormat="1">
      <c r="A142" s="36"/>
      <c r="B142" s="37"/>
      <c r="C142" s="38"/>
      <c r="D142" s="215" t="s">
        <v>168</v>
      </c>
      <c r="E142" s="38"/>
      <c r="F142" s="216" t="s">
        <v>929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168</v>
      </c>
      <c r="AU142" s="15" t="s">
        <v>82</v>
      </c>
    </row>
    <row r="143" s="2" customFormat="1">
      <c r="A143" s="36"/>
      <c r="B143" s="37"/>
      <c r="C143" s="38"/>
      <c r="D143" s="220" t="s">
        <v>170</v>
      </c>
      <c r="E143" s="38"/>
      <c r="F143" s="221" t="s">
        <v>930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170</v>
      </c>
      <c r="AU143" s="15" t="s">
        <v>82</v>
      </c>
    </row>
    <row r="144" s="12" customFormat="1" ht="25.92" customHeight="1">
      <c r="A144" s="12"/>
      <c r="B144" s="186"/>
      <c r="C144" s="187"/>
      <c r="D144" s="188" t="s">
        <v>71</v>
      </c>
      <c r="E144" s="189" t="s">
        <v>271</v>
      </c>
      <c r="F144" s="189" t="s">
        <v>272</v>
      </c>
      <c r="G144" s="187"/>
      <c r="H144" s="187"/>
      <c r="I144" s="190"/>
      <c r="J144" s="191">
        <f>BK144</f>
        <v>0</v>
      </c>
      <c r="K144" s="187"/>
      <c r="L144" s="192"/>
      <c r="M144" s="193"/>
      <c r="N144" s="194"/>
      <c r="O144" s="194"/>
      <c r="P144" s="195">
        <f>P145+P155+P174+P199+P230+P237+P271+P302</f>
        <v>0</v>
      </c>
      <c r="Q144" s="194"/>
      <c r="R144" s="195">
        <f>R145+R155+R174+R199+R230+R237+R271+R302</f>
        <v>2.7373013552000001</v>
      </c>
      <c r="S144" s="194"/>
      <c r="T144" s="196">
        <f>T145+T155+T174+T199+T230+T237+T271+T302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7" t="s">
        <v>82</v>
      </c>
      <c r="AT144" s="198" t="s">
        <v>71</v>
      </c>
      <c r="AU144" s="198" t="s">
        <v>72</v>
      </c>
      <c r="AY144" s="197" t="s">
        <v>158</v>
      </c>
      <c r="BK144" s="199">
        <f>BK145+BK155+BK174+BK199+BK230+BK237+BK271+BK302</f>
        <v>0</v>
      </c>
    </row>
    <row r="145" s="12" customFormat="1" ht="22.8" customHeight="1">
      <c r="A145" s="12"/>
      <c r="B145" s="186"/>
      <c r="C145" s="187"/>
      <c r="D145" s="188" t="s">
        <v>71</v>
      </c>
      <c r="E145" s="200" t="s">
        <v>501</v>
      </c>
      <c r="F145" s="200" t="s">
        <v>502</v>
      </c>
      <c r="G145" s="187"/>
      <c r="H145" s="187"/>
      <c r="I145" s="190"/>
      <c r="J145" s="201">
        <f>BK145</f>
        <v>0</v>
      </c>
      <c r="K145" s="187"/>
      <c r="L145" s="192"/>
      <c r="M145" s="193"/>
      <c r="N145" s="194"/>
      <c r="O145" s="194"/>
      <c r="P145" s="195">
        <f>SUM(P146:P154)</f>
        <v>0</v>
      </c>
      <c r="Q145" s="194"/>
      <c r="R145" s="195">
        <f>SUM(R146:R154)</f>
        <v>0.071470000000000006</v>
      </c>
      <c r="S145" s="194"/>
      <c r="T145" s="196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7" t="s">
        <v>82</v>
      </c>
      <c r="AT145" s="198" t="s">
        <v>71</v>
      </c>
      <c r="AU145" s="198" t="s">
        <v>80</v>
      </c>
      <c r="AY145" s="197" t="s">
        <v>158</v>
      </c>
      <c r="BK145" s="199">
        <f>SUM(BK146:BK154)</f>
        <v>0</v>
      </c>
    </row>
    <row r="146" s="2" customFormat="1" ht="16.5" customHeight="1">
      <c r="A146" s="36"/>
      <c r="B146" s="37"/>
      <c r="C146" s="202" t="s">
        <v>248</v>
      </c>
      <c r="D146" s="202" t="s">
        <v>161</v>
      </c>
      <c r="E146" s="203" t="s">
        <v>503</v>
      </c>
      <c r="F146" s="204" t="s">
        <v>504</v>
      </c>
      <c r="G146" s="205" t="s">
        <v>164</v>
      </c>
      <c r="H146" s="206">
        <v>20.420000000000002</v>
      </c>
      <c r="I146" s="207"/>
      <c r="J146" s="208">
        <f>ROUND(I146*H146,2)</f>
        <v>0</v>
      </c>
      <c r="K146" s="204" t="s">
        <v>165</v>
      </c>
      <c r="L146" s="42"/>
      <c r="M146" s="209" t="s">
        <v>19</v>
      </c>
      <c r="N146" s="210" t="s">
        <v>43</v>
      </c>
      <c r="O146" s="82"/>
      <c r="P146" s="211">
        <f>O146*H146</f>
        <v>0</v>
      </c>
      <c r="Q146" s="211">
        <v>0.0035000000000000001</v>
      </c>
      <c r="R146" s="211">
        <f>Q146*H146</f>
        <v>0.071470000000000006</v>
      </c>
      <c r="S146" s="211">
        <v>0</v>
      </c>
      <c r="T146" s="21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3" t="s">
        <v>259</v>
      </c>
      <c r="AT146" s="213" t="s">
        <v>161</v>
      </c>
      <c r="AU146" s="213" t="s">
        <v>82</v>
      </c>
      <c r="AY146" s="15" t="s">
        <v>158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5" t="s">
        <v>80</v>
      </c>
      <c r="BK146" s="214">
        <f>ROUND(I146*H146,2)</f>
        <v>0</v>
      </c>
      <c r="BL146" s="15" t="s">
        <v>259</v>
      </c>
      <c r="BM146" s="213" t="s">
        <v>931</v>
      </c>
    </row>
    <row r="147" s="2" customFormat="1">
      <c r="A147" s="36"/>
      <c r="B147" s="37"/>
      <c r="C147" s="38"/>
      <c r="D147" s="215" t="s">
        <v>168</v>
      </c>
      <c r="E147" s="38"/>
      <c r="F147" s="216" t="s">
        <v>506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168</v>
      </c>
      <c r="AU147" s="15" t="s">
        <v>82</v>
      </c>
    </row>
    <row r="148" s="2" customFormat="1">
      <c r="A148" s="36"/>
      <c r="B148" s="37"/>
      <c r="C148" s="38"/>
      <c r="D148" s="220" t="s">
        <v>170</v>
      </c>
      <c r="E148" s="38"/>
      <c r="F148" s="221" t="s">
        <v>507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170</v>
      </c>
      <c r="AU148" s="15" t="s">
        <v>82</v>
      </c>
    </row>
    <row r="149" s="2" customFormat="1" ht="16.5" customHeight="1">
      <c r="A149" s="36"/>
      <c r="B149" s="37"/>
      <c r="C149" s="202" t="s">
        <v>8</v>
      </c>
      <c r="D149" s="202" t="s">
        <v>161</v>
      </c>
      <c r="E149" s="203" t="s">
        <v>932</v>
      </c>
      <c r="F149" s="204" t="s">
        <v>933</v>
      </c>
      <c r="G149" s="205" t="s">
        <v>220</v>
      </c>
      <c r="H149" s="206">
        <v>0.070999999999999994</v>
      </c>
      <c r="I149" s="207"/>
      <c r="J149" s="208">
        <f>ROUND(I149*H149,2)</f>
        <v>0</v>
      </c>
      <c r="K149" s="204" t="s">
        <v>165</v>
      </c>
      <c r="L149" s="42"/>
      <c r="M149" s="209" t="s">
        <v>19</v>
      </c>
      <c r="N149" s="210" t="s">
        <v>43</v>
      </c>
      <c r="O149" s="8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3" t="s">
        <v>259</v>
      </c>
      <c r="AT149" s="213" t="s">
        <v>161</v>
      </c>
      <c r="AU149" s="213" t="s">
        <v>82</v>
      </c>
      <c r="AY149" s="15" t="s">
        <v>158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80</v>
      </c>
      <c r="BK149" s="214">
        <f>ROUND(I149*H149,2)</f>
        <v>0</v>
      </c>
      <c r="BL149" s="15" t="s">
        <v>259</v>
      </c>
      <c r="BM149" s="213" t="s">
        <v>934</v>
      </c>
    </row>
    <row r="150" s="2" customFormat="1">
      <c r="A150" s="36"/>
      <c r="B150" s="37"/>
      <c r="C150" s="38"/>
      <c r="D150" s="215" t="s">
        <v>168</v>
      </c>
      <c r="E150" s="38"/>
      <c r="F150" s="216" t="s">
        <v>935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168</v>
      </c>
      <c r="AU150" s="15" t="s">
        <v>82</v>
      </c>
    </row>
    <row r="151" s="2" customFormat="1">
      <c r="A151" s="36"/>
      <c r="B151" s="37"/>
      <c r="C151" s="38"/>
      <c r="D151" s="220" t="s">
        <v>170</v>
      </c>
      <c r="E151" s="38"/>
      <c r="F151" s="221" t="s">
        <v>936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170</v>
      </c>
      <c r="AU151" s="15" t="s">
        <v>82</v>
      </c>
    </row>
    <row r="152" s="2" customFormat="1" ht="16.5" customHeight="1">
      <c r="A152" s="36"/>
      <c r="B152" s="37"/>
      <c r="C152" s="202" t="s">
        <v>259</v>
      </c>
      <c r="D152" s="202" t="s">
        <v>161</v>
      </c>
      <c r="E152" s="203" t="s">
        <v>513</v>
      </c>
      <c r="F152" s="204" t="s">
        <v>514</v>
      </c>
      <c r="G152" s="205" t="s">
        <v>220</v>
      </c>
      <c r="H152" s="206">
        <v>0.070999999999999994</v>
      </c>
      <c r="I152" s="207"/>
      <c r="J152" s="208">
        <f>ROUND(I152*H152,2)</f>
        <v>0</v>
      </c>
      <c r="K152" s="204" t="s">
        <v>165</v>
      </c>
      <c r="L152" s="42"/>
      <c r="M152" s="209" t="s">
        <v>19</v>
      </c>
      <c r="N152" s="210" t="s">
        <v>43</v>
      </c>
      <c r="O152" s="82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3" t="s">
        <v>259</v>
      </c>
      <c r="AT152" s="213" t="s">
        <v>161</v>
      </c>
      <c r="AU152" s="213" t="s">
        <v>82</v>
      </c>
      <c r="AY152" s="15" t="s">
        <v>158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80</v>
      </c>
      <c r="BK152" s="214">
        <f>ROUND(I152*H152,2)</f>
        <v>0</v>
      </c>
      <c r="BL152" s="15" t="s">
        <v>259</v>
      </c>
      <c r="BM152" s="213" t="s">
        <v>937</v>
      </c>
    </row>
    <row r="153" s="2" customFormat="1">
      <c r="A153" s="36"/>
      <c r="B153" s="37"/>
      <c r="C153" s="38"/>
      <c r="D153" s="215" t="s">
        <v>168</v>
      </c>
      <c r="E153" s="38"/>
      <c r="F153" s="216" t="s">
        <v>516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168</v>
      </c>
      <c r="AU153" s="15" t="s">
        <v>82</v>
      </c>
    </row>
    <row r="154" s="2" customFormat="1">
      <c r="A154" s="36"/>
      <c r="B154" s="37"/>
      <c r="C154" s="38"/>
      <c r="D154" s="220" t="s">
        <v>170</v>
      </c>
      <c r="E154" s="38"/>
      <c r="F154" s="221" t="s">
        <v>517</v>
      </c>
      <c r="G154" s="38"/>
      <c r="H154" s="38"/>
      <c r="I154" s="217"/>
      <c r="J154" s="38"/>
      <c r="K154" s="38"/>
      <c r="L154" s="42"/>
      <c r="M154" s="218"/>
      <c r="N154" s="219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170</v>
      </c>
      <c r="AU154" s="15" t="s">
        <v>82</v>
      </c>
    </row>
    <row r="155" s="12" customFormat="1" ht="22.8" customHeight="1">
      <c r="A155" s="12"/>
      <c r="B155" s="186"/>
      <c r="C155" s="187"/>
      <c r="D155" s="188" t="s">
        <v>71</v>
      </c>
      <c r="E155" s="200" t="s">
        <v>518</v>
      </c>
      <c r="F155" s="200" t="s">
        <v>519</v>
      </c>
      <c r="G155" s="187"/>
      <c r="H155" s="187"/>
      <c r="I155" s="190"/>
      <c r="J155" s="201">
        <f>BK155</f>
        <v>0</v>
      </c>
      <c r="K155" s="187"/>
      <c r="L155" s="192"/>
      <c r="M155" s="193"/>
      <c r="N155" s="194"/>
      <c r="O155" s="194"/>
      <c r="P155" s="195">
        <f>SUM(P156:P173)</f>
        <v>0</v>
      </c>
      <c r="Q155" s="194"/>
      <c r="R155" s="195">
        <f>SUM(R156:R173)</f>
        <v>0.086847532800000002</v>
      </c>
      <c r="S155" s="194"/>
      <c r="T155" s="196">
        <f>SUM(T156:T173)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7" t="s">
        <v>82</v>
      </c>
      <c r="AT155" s="198" t="s">
        <v>71</v>
      </c>
      <c r="AU155" s="198" t="s">
        <v>80</v>
      </c>
      <c r="AY155" s="197" t="s">
        <v>158</v>
      </c>
      <c r="BK155" s="199">
        <f>SUM(BK156:BK173)</f>
        <v>0</v>
      </c>
    </row>
    <row r="156" s="2" customFormat="1" ht="16.5" customHeight="1">
      <c r="A156" s="36"/>
      <c r="B156" s="37"/>
      <c r="C156" s="202" t="s">
        <v>265</v>
      </c>
      <c r="D156" s="202" t="s">
        <v>161</v>
      </c>
      <c r="E156" s="203" t="s">
        <v>520</v>
      </c>
      <c r="F156" s="204" t="s">
        <v>521</v>
      </c>
      <c r="G156" s="205" t="s">
        <v>164</v>
      </c>
      <c r="H156" s="206">
        <v>3.5819999999999999</v>
      </c>
      <c r="I156" s="207"/>
      <c r="J156" s="208">
        <f>ROUND(I156*H156,2)</f>
        <v>0</v>
      </c>
      <c r="K156" s="204" t="s">
        <v>165</v>
      </c>
      <c r="L156" s="42"/>
      <c r="M156" s="209" t="s">
        <v>19</v>
      </c>
      <c r="N156" s="210" t="s">
        <v>43</v>
      </c>
      <c r="O156" s="82"/>
      <c r="P156" s="211">
        <f>O156*H156</f>
        <v>0</v>
      </c>
      <c r="Q156" s="211">
        <v>0.00020000000000000001</v>
      </c>
      <c r="R156" s="211">
        <f>Q156*H156</f>
        <v>0.00071639999999999996</v>
      </c>
      <c r="S156" s="211">
        <v>0</v>
      </c>
      <c r="T156" s="21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3" t="s">
        <v>259</v>
      </c>
      <c r="AT156" s="213" t="s">
        <v>161</v>
      </c>
      <c r="AU156" s="213" t="s">
        <v>82</v>
      </c>
      <c r="AY156" s="15" t="s">
        <v>158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80</v>
      </c>
      <c r="BK156" s="214">
        <f>ROUND(I156*H156,2)</f>
        <v>0</v>
      </c>
      <c r="BL156" s="15" t="s">
        <v>259</v>
      </c>
      <c r="BM156" s="213" t="s">
        <v>938</v>
      </c>
    </row>
    <row r="157" s="2" customFormat="1">
      <c r="A157" s="36"/>
      <c r="B157" s="37"/>
      <c r="C157" s="38"/>
      <c r="D157" s="215" t="s">
        <v>168</v>
      </c>
      <c r="E157" s="38"/>
      <c r="F157" s="216" t="s">
        <v>523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168</v>
      </c>
      <c r="AU157" s="15" t="s">
        <v>82</v>
      </c>
    </row>
    <row r="158" s="2" customFormat="1">
      <c r="A158" s="36"/>
      <c r="B158" s="37"/>
      <c r="C158" s="38"/>
      <c r="D158" s="220" t="s">
        <v>170</v>
      </c>
      <c r="E158" s="38"/>
      <c r="F158" s="221" t="s">
        <v>524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170</v>
      </c>
      <c r="AU158" s="15" t="s">
        <v>82</v>
      </c>
    </row>
    <row r="159" s="2" customFormat="1" ht="16.5" customHeight="1">
      <c r="A159" s="36"/>
      <c r="B159" s="37"/>
      <c r="C159" s="202" t="s">
        <v>275</v>
      </c>
      <c r="D159" s="202" t="s">
        <v>161</v>
      </c>
      <c r="E159" s="203" t="s">
        <v>525</v>
      </c>
      <c r="F159" s="204" t="s">
        <v>526</v>
      </c>
      <c r="G159" s="205" t="s">
        <v>164</v>
      </c>
      <c r="H159" s="206">
        <v>3.5819999999999999</v>
      </c>
      <c r="I159" s="207"/>
      <c r="J159" s="208">
        <f>ROUND(I159*H159,2)</f>
        <v>0</v>
      </c>
      <c r="K159" s="204" t="s">
        <v>165</v>
      </c>
      <c r="L159" s="42"/>
      <c r="M159" s="209" t="s">
        <v>19</v>
      </c>
      <c r="N159" s="210" t="s">
        <v>43</v>
      </c>
      <c r="O159" s="82"/>
      <c r="P159" s="211">
        <f>O159*H159</f>
        <v>0</v>
      </c>
      <c r="Q159" s="211">
        <v>0.0014</v>
      </c>
      <c r="R159" s="211">
        <f>Q159*H159</f>
        <v>0.0050147999999999998</v>
      </c>
      <c r="S159" s="211">
        <v>0</v>
      </c>
      <c r="T159" s="21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3" t="s">
        <v>259</v>
      </c>
      <c r="AT159" s="213" t="s">
        <v>161</v>
      </c>
      <c r="AU159" s="213" t="s">
        <v>82</v>
      </c>
      <c r="AY159" s="15" t="s">
        <v>158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80</v>
      </c>
      <c r="BK159" s="214">
        <f>ROUND(I159*H159,2)</f>
        <v>0</v>
      </c>
      <c r="BL159" s="15" t="s">
        <v>259</v>
      </c>
      <c r="BM159" s="213" t="s">
        <v>939</v>
      </c>
    </row>
    <row r="160" s="2" customFormat="1">
      <c r="A160" s="36"/>
      <c r="B160" s="37"/>
      <c r="C160" s="38"/>
      <c r="D160" s="215" t="s">
        <v>168</v>
      </c>
      <c r="E160" s="38"/>
      <c r="F160" s="216" t="s">
        <v>528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168</v>
      </c>
      <c r="AU160" s="15" t="s">
        <v>82</v>
      </c>
    </row>
    <row r="161" s="2" customFormat="1">
      <c r="A161" s="36"/>
      <c r="B161" s="37"/>
      <c r="C161" s="38"/>
      <c r="D161" s="220" t="s">
        <v>170</v>
      </c>
      <c r="E161" s="38"/>
      <c r="F161" s="221" t="s">
        <v>529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170</v>
      </c>
      <c r="AU161" s="15" t="s">
        <v>82</v>
      </c>
    </row>
    <row r="162" s="2" customFormat="1" ht="16.5" customHeight="1">
      <c r="A162" s="36"/>
      <c r="B162" s="37"/>
      <c r="C162" s="202" t="s">
        <v>282</v>
      </c>
      <c r="D162" s="202" t="s">
        <v>161</v>
      </c>
      <c r="E162" s="203" t="s">
        <v>530</v>
      </c>
      <c r="F162" s="204" t="s">
        <v>531</v>
      </c>
      <c r="G162" s="205" t="s">
        <v>164</v>
      </c>
      <c r="H162" s="206">
        <v>3.5819999999999999</v>
      </c>
      <c r="I162" s="207"/>
      <c r="J162" s="208">
        <f>ROUND(I162*H162,2)</f>
        <v>0</v>
      </c>
      <c r="K162" s="204" t="s">
        <v>165</v>
      </c>
      <c r="L162" s="42"/>
      <c r="M162" s="209" t="s">
        <v>19</v>
      </c>
      <c r="N162" s="210" t="s">
        <v>43</v>
      </c>
      <c r="O162" s="82"/>
      <c r="P162" s="211">
        <f>O162*H162</f>
        <v>0</v>
      </c>
      <c r="Q162" s="211">
        <v>0.013550400000000001</v>
      </c>
      <c r="R162" s="211">
        <f>Q162*H162</f>
        <v>0.048537532799999998</v>
      </c>
      <c r="S162" s="211">
        <v>0</v>
      </c>
      <c r="T162" s="21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259</v>
      </c>
      <c r="AT162" s="213" t="s">
        <v>161</v>
      </c>
      <c r="AU162" s="213" t="s">
        <v>82</v>
      </c>
      <c r="AY162" s="15" t="s">
        <v>158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80</v>
      </c>
      <c r="BK162" s="214">
        <f>ROUND(I162*H162,2)</f>
        <v>0</v>
      </c>
      <c r="BL162" s="15" t="s">
        <v>259</v>
      </c>
      <c r="BM162" s="213" t="s">
        <v>940</v>
      </c>
    </row>
    <row r="163" s="2" customFormat="1">
      <c r="A163" s="36"/>
      <c r="B163" s="37"/>
      <c r="C163" s="38"/>
      <c r="D163" s="215" t="s">
        <v>168</v>
      </c>
      <c r="E163" s="38"/>
      <c r="F163" s="216" t="s">
        <v>533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168</v>
      </c>
      <c r="AU163" s="15" t="s">
        <v>82</v>
      </c>
    </row>
    <row r="164" s="2" customFormat="1">
      <c r="A164" s="36"/>
      <c r="B164" s="37"/>
      <c r="C164" s="38"/>
      <c r="D164" s="220" t="s">
        <v>170</v>
      </c>
      <c r="E164" s="38"/>
      <c r="F164" s="221" t="s">
        <v>534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170</v>
      </c>
      <c r="AU164" s="15" t="s">
        <v>82</v>
      </c>
    </row>
    <row r="165" s="2" customFormat="1" ht="16.5" customHeight="1">
      <c r="A165" s="36"/>
      <c r="B165" s="37"/>
      <c r="C165" s="202" t="s">
        <v>288</v>
      </c>
      <c r="D165" s="202" t="s">
        <v>161</v>
      </c>
      <c r="E165" s="203" t="s">
        <v>543</v>
      </c>
      <c r="F165" s="204" t="s">
        <v>544</v>
      </c>
      <c r="G165" s="205" t="s">
        <v>164</v>
      </c>
      <c r="H165" s="206">
        <v>1.7</v>
      </c>
      <c r="I165" s="207"/>
      <c r="J165" s="208">
        <f>ROUND(I165*H165,2)</f>
        <v>0</v>
      </c>
      <c r="K165" s="204" t="s">
        <v>165</v>
      </c>
      <c r="L165" s="42"/>
      <c r="M165" s="209" t="s">
        <v>19</v>
      </c>
      <c r="N165" s="210" t="s">
        <v>43</v>
      </c>
      <c r="O165" s="82"/>
      <c r="P165" s="211">
        <f>O165*H165</f>
        <v>0</v>
      </c>
      <c r="Q165" s="211">
        <v>0.019164</v>
      </c>
      <c r="R165" s="211">
        <f>Q165*H165</f>
        <v>0.032578799999999998</v>
      </c>
      <c r="S165" s="211">
        <v>0</v>
      </c>
      <c r="T165" s="21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3" t="s">
        <v>259</v>
      </c>
      <c r="AT165" s="213" t="s">
        <v>161</v>
      </c>
      <c r="AU165" s="213" t="s">
        <v>82</v>
      </c>
      <c r="AY165" s="15" t="s">
        <v>158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80</v>
      </c>
      <c r="BK165" s="214">
        <f>ROUND(I165*H165,2)</f>
        <v>0</v>
      </c>
      <c r="BL165" s="15" t="s">
        <v>259</v>
      </c>
      <c r="BM165" s="213" t="s">
        <v>941</v>
      </c>
    </row>
    <row r="166" s="2" customFormat="1">
      <c r="A166" s="36"/>
      <c r="B166" s="37"/>
      <c r="C166" s="38"/>
      <c r="D166" s="215" t="s">
        <v>168</v>
      </c>
      <c r="E166" s="38"/>
      <c r="F166" s="216" t="s">
        <v>546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168</v>
      </c>
      <c r="AU166" s="15" t="s">
        <v>82</v>
      </c>
    </row>
    <row r="167" s="2" customFormat="1">
      <c r="A167" s="36"/>
      <c r="B167" s="37"/>
      <c r="C167" s="38"/>
      <c r="D167" s="220" t="s">
        <v>170</v>
      </c>
      <c r="E167" s="38"/>
      <c r="F167" s="221" t="s">
        <v>547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170</v>
      </c>
      <c r="AU167" s="15" t="s">
        <v>82</v>
      </c>
    </row>
    <row r="168" s="2" customFormat="1" ht="16.5" customHeight="1">
      <c r="A168" s="36"/>
      <c r="B168" s="37"/>
      <c r="C168" s="202" t="s">
        <v>7</v>
      </c>
      <c r="D168" s="202" t="s">
        <v>161</v>
      </c>
      <c r="E168" s="203" t="s">
        <v>942</v>
      </c>
      <c r="F168" s="204" t="s">
        <v>943</v>
      </c>
      <c r="G168" s="205" t="s">
        <v>220</v>
      </c>
      <c r="H168" s="206">
        <v>0.086999999999999994</v>
      </c>
      <c r="I168" s="207"/>
      <c r="J168" s="208">
        <f>ROUND(I168*H168,2)</f>
        <v>0</v>
      </c>
      <c r="K168" s="204" t="s">
        <v>165</v>
      </c>
      <c r="L168" s="42"/>
      <c r="M168" s="209" t="s">
        <v>19</v>
      </c>
      <c r="N168" s="210" t="s">
        <v>43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259</v>
      </c>
      <c r="AT168" s="213" t="s">
        <v>161</v>
      </c>
      <c r="AU168" s="213" t="s">
        <v>82</v>
      </c>
      <c r="AY168" s="15" t="s">
        <v>158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80</v>
      </c>
      <c r="BK168" s="214">
        <f>ROUND(I168*H168,2)</f>
        <v>0</v>
      </c>
      <c r="BL168" s="15" t="s">
        <v>259</v>
      </c>
      <c r="BM168" s="213" t="s">
        <v>944</v>
      </c>
    </row>
    <row r="169" s="2" customFormat="1">
      <c r="A169" s="36"/>
      <c r="B169" s="37"/>
      <c r="C169" s="38"/>
      <c r="D169" s="215" t="s">
        <v>168</v>
      </c>
      <c r="E169" s="38"/>
      <c r="F169" s="216" t="s">
        <v>945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168</v>
      </c>
      <c r="AU169" s="15" t="s">
        <v>82</v>
      </c>
    </row>
    <row r="170" s="2" customFormat="1">
      <c r="A170" s="36"/>
      <c r="B170" s="37"/>
      <c r="C170" s="38"/>
      <c r="D170" s="220" t="s">
        <v>170</v>
      </c>
      <c r="E170" s="38"/>
      <c r="F170" s="221" t="s">
        <v>946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170</v>
      </c>
      <c r="AU170" s="15" t="s">
        <v>82</v>
      </c>
    </row>
    <row r="171" s="2" customFormat="1" ht="16.5" customHeight="1">
      <c r="A171" s="36"/>
      <c r="B171" s="37"/>
      <c r="C171" s="202" t="s">
        <v>299</v>
      </c>
      <c r="D171" s="202" t="s">
        <v>161</v>
      </c>
      <c r="E171" s="203" t="s">
        <v>553</v>
      </c>
      <c r="F171" s="204" t="s">
        <v>554</v>
      </c>
      <c r="G171" s="205" t="s">
        <v>220</v>
      </c>
      <c r="H171" s="206">
        <v>0.086999999999999994</v>
      </c>
      <c r="I171" s="207"/>
      <c r="J171" s="208">
        <f>ROUND(I171*H171,2)</f>
        <v>0</v>
      </c>
      <c r="K171" s="204" t="s">
        <v>165</v>
      </c>
      <c r="L171" s="42"/>
      <c r="M171" s="209" t="s">
        <v>19</v>
      </c>
      <c r="N171" s="210" t="s">
        <v>43</v>
      </c>
      <c r="O171" s="82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259</v>
      </c>
      <c r="AT171" s="213" t="s">
        <v>161</v>
      </c>
      <c r="AU171" s="213" t="s">
        <v>82</v>
      </c>
      <c r="AY171" s="15" t="s">
        <v>158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259</v>
      </c>
      <c r="BM171" s="213" t="s">
        <v>947</v>
      </c>
    </row>
    <row r="172" s="2" customFormat="1">
      <c r="A172" s="36"/>
      <c r="B172" s="37"/>
      <c r="C172" s="38"/>
      <c r="D172" s="215" t="s">
        <v>168</v>
      </c>
      <c r="E172" s="38"/>
      <c r="F172" s="216" t="s">
        <v>556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168</v>
      </c>
      <c r="AU172" s="15" t="s">
        <v>82</v>
      </c>
    </row>
    <row r="173" s="2" customFormat="1">
      <c r="A173" s="36"/>
      <c r="B173" s="37"/>
      <c r="C173" s="38"/>
      <c r="D173" s="220" t="s">
        <v>170</v>
      </c>
      <c r="E173" s="38"/>
      <c r="F173" s="221" t="s">
        <v>557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170</v>
      </c>
      <c r="AU173" s="15" t="s">
        <v>82</v>
      </c>
    </row>
    <row r="174" s="12" customFormat="1" ht="22.8" customHeight="1">
      <c r="A174" s="12"/>
      <c r="B174" s="186"/>
      <c r="C174" s="187"/>
      <c r="D174" s="188" t="s">
        <v>71</v>
      </c>
      <c r="E174" s="200" t="s">
        <v>316</v>
      </c>
      <c r="F174" s="200" t="s">
        <v>317</v>
      </c>
      <c r="G174" s="187"/>
      <c r="H174" s="187"/>
      <c r="I174" s="190"/>
      <c r="J174" s="201">
        <f>BK174</f>
        <v>0</v>
      </c>
      <c r="K174" s="187"/>
      <c r="L174" s="192"/>
      <c r="M174" s="193"/>
      <c r="N174" s="194"/>
      <c r="O174" s="194"/>
      <c r="P174" s="195">
        <f>SUM(P175:P198)</f>
        <v>0</v>
      </c>
      <c r="Q174" s="194"/>
      <c r="R174" s="195">
        <f>SUM(R175:R198)</f>
        <v>0.094199999999999992</v>
      </c>
      <c r="S174" s="194"/>
      <c r="T174" s="196">
        <f>SUM(T175:T198)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7" t="s">
        <v>82</v>
      </c>
      <c r="AT174" s="198" t="s">
        <v>71</v>
      </c>
      <c r="AU174" s="198" t="s">
        <v>80</v>
      </c>
      <c r="AY174" s="197" t="s">
        <v>158</v>
      </c>
      <c r="BK174" s="199">
        <f>SUM(BK175:BK198)</f>
        <v>0</v>
      </c>
    </row>
    <row r="175" s="2" customFormat="1" ht="16.5" customHeight="1">
      <c r="A175" s="36"/>
      <c r="B175" s="37"/>
      <c r="C175" s="202" t="s">
        <v>305</v>
      </c>
      <c r="D175" s="202" t="s">
        <v>161</v>
      </c>
      <c r="E175" s="203" t="s">
        <v>558</v>
      </c>
      <c r="F175" s="204" t="s">
        <v>559</v>
      </c>
      <c r="G175" s="205" t="s">
        <v>321</v>
      </c>
      <c r="H175" s="206">
        <v>4</v>
      </c>
      <c r="I175" s="207"/>
      <c r="J175" s="208">
        <f>ROUND(I175*H175,2)</f>
        <v>0</v>
      </c>
      <c r="K175" s="204" t="s">
        <v>560</v>
      </c>
      <c r="L175" s="42"/>
      <c r="M175" s="209" t="s">
        <v>19</v>
      </c>
      <c r="N175" s="210" t="s">
        <v>43</v>
      </c>
      <c r="O175" s="82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3" t="s">
        <v>259</v>
      </c>
      <c r="AT175" s="213" t="s">
        <v>161</v>
      </c>
      <c r="AU175" s="213" t="s">
        <v>82</v>
      </c>
      <c r="AY175" s="15" t="s">
        <v>158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5" t="s">
        <v>80</v>
      </c>
      <c r="BK175" s="214">
        <f>ROUND(I175*H175,2)</f>
        <v>0</v>
      </c>
      <c r="BL175" s="15" t="s">
        <v>259</v>
      </c>
      <c r="BM175" s="213" t="s">
        <v>948</v>
      </c>
    </row>
    <row r="176" s="2" customFormat="1">
      <c r="A176" s="36"/>
      <c r="B176" s="37"/>
      <c r="C176" s="38"/>
      <c r="D176" s="215" t="s">
        <v>168</v>
      </c>
      <c r="E176" s="38"/>
      <c r="F176" s="216" t="s">
        <v>559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168</v>
      </c>
      <c r="AU176" s="15" t="s">
        <v>82</v>
      </c>
    </row>
    <row r="177" s="2" customFormat="1">
      <c r="A177" s="36"/>
      <c r="B177" s="37"/>
      <c r="C177" s="38"/>
      <c r="D177" s="220" t="s">
        <v>170</v>
      </c>
      <c r="E177" s="38"/>
      <c r="F177" s="221" t="s">
        <v>562</v>
      </c>
      <c r="G177" s="38"/>
      <c r="H177" s="38"/>
      <c r="I177" s="217"/>
      <c r="J177" s="38"/>
      <c r="K177" s="38"/>
      <c r="L177" s="42"/>
      <c r="M177" s="218"/>
      <c r="N177" s="219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170</v>
      </c>
      <c r="AU177" s="15" t="s">
        <v>82</v>
      </c>
    </row>
    <row r="178" s="2" customFormat="1" ht="16.5" customHeight="1">
      <c r="A178" s="36"/>
      <c r="B178" s="37"/>
      <c r="C178" s="202" t="s">
        <v>312</v>
      </c>
      <c r="D178" s="202" t="s">
        <v>161</v>
      </c>
      <c r="E178" s="203" t="s">
        <v>563</v>
      </c>
      <c r="F178" s="204" t="s">
        <v>564</v>
      </c>
      <c r="G178" s="205" t="s">
        <v>308</v>
      </c>
      <c r="H178" s="206">
        <v>6</v>
      </c>
      <c r="I178" s="207"/>
      <c r="J178" s="208">
        <f>ROUND(I178*H178,2)</f>
        <v>0</v>
      </c>
      <c r="K178" s="204" t="s">
        <v>165</v>
      </c>
      <c r="L178" s="42"/>
      <c r="M178" s="209" t="s">
        <v>19</v>
      </c>
      <c r="N178" s="210" t="s">
        <v>43</v>
      </c>
      <c r="O178" s="82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259</v>
      </c>
      <c r="AT178" s="213" t="s">
        <v>161</v>
      </c>
      <c r="AU178" s="213" t="s">
        <v>82</v>
      </c>
      <c r="AY178" s="15" t="s">
        <v>158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80</v>
      </c>
      <c r="BK178" s="214">
        <f>ROUND(I178*H178,2)</f>
        <v>0</v>
      </c>
      <c r="BL178" s="15" t="s">
        <v>259</v>
      </c>
      <c r="BM178" s="213" t="s">
        <v>949</v>
      </c>
    </row>
    <row r="179" s="2" customFormat="1">
      <c r="A179" s="36"/>
      <c r="B179" s="37"/>
      <c r="C179" s="38"/>
      <c r="D179" s="215" t="s">
        <v>168</v>
      </c>
      <c r="E179" s="38"/>
      <c r="F179" s="216" t="s">
        <v>566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168</v>
      </c>
      <c r="AU179" s="15" t="s">
        <v>82</v>
      </c>
    </row>
    <row r="180" s="2" customFormat="1">
      <c r="A180" s="36"/>
      <c r="B180" s="37"/>
      <c r="C180" s="38"/>
      <c r="D180" s="220" t="s">
        <v>170</v>
      </c>
      <c r="E180" s="38"/>
      <c r="F180" s="221" t="s">
        <v>567</v>
      </c>
      <c r="G180" s="38"/>
      <c r="H180" s="38"/>
      <c r="I180" s="217"/>
      <c r="J180" s="38"/>
      <c r="K180" s="38"/>
      <c r="L180" s="42"/>
      <c r="M180" s="218"/>
      <c r="N180" s="219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170</v>
      </c>
      <c r="AU180" s="15" t="s">
        <v>82</v>
      </c>
    </row>
    <row r="181" s="2" customFormat="1" ht="16.5" customHeight="1">
      <c r="A181" s="36"/>
      <c r="B181" s="37"/>
      <c r="C181" s="226" t="s">
        <v>318</v>
      </c>
      <c r="D181" s="226" t="s">
        <v>461</v>
      </c>
      <c r="E181" s="227" t="s">
        <v>568</v>
      </c>
      <c r="F181" s="228" t="s">
        <v>569</v>
      </c>
      <c r="G181" s="229" t="s">
        <v>308</v>
      </c>
      <c r="H181" s="230">
        <v>3</v>
      </c>
      <c r="I181" s="231"/>
      <c r="J181" s="232">
        <f>ROUND(I181*H181,2)</f>
        <v>0</v>
      </c>
      <c r="K181" s="228" t="s">
        <v>165</v>
      </c>
      <c r="L181" s="233"/>
      <c r="M181" s="234" t="s">
        <v>19</v>
      </c>
      <c r="N181" s="235" t="s">
        <v>43</v>
      </c>
      <c r="O181" s="82"/>
      <c r="P181" s="211">
        <f>O181*H181</f>
        <v>0</v>
      </c>
      <c r="Q181" s="211">
        <v>0.016</v>
      </c>
      <c r="R181" s="211">
        <f>Q181*H181</f>
        <v>0.048000000000000001</v>
      </c>
      <c r="S181" s="211">
        <v>0</v>
      </c>
      <c r="T181" s="21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3" t="s">
        <v>570</v>
      </c>
      <c r="AT181" s="213" t="s">
        <v>461</v>
      </c>
      <c r="AU181" s="213" t="s">
        <v>82</v>
      </c>
      <c r="AY181" s="15" t="s">
        <v>158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80</v>
      </c>
      <c r="BK181" s="214">
        <f>ROUND(I181*H181,2)</f>
        <v>0</v>
      </c>
      <c r="BL181" s="15" t="s">
        <v>259</v>
      </c>
      <c r="BM181" s="213" t="s">
        <v>950</v>
      </c>
    </row>
    <row r="182" s="2" customFormat="1">
      <c r="A182" s="36"/>
      <c r="B182" s="37"/>
      <c r="C182" s="38"/>
      <c r="D182" s="215" t="s">
        <v>168</v>
      </c>
      <c r="E182" s="38"/>
      <c r="F182" s="216" t="s">
        <v>569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168</v>
      </c>
      <c r="AU182" s="15" t="s">
        <v>82</v>
      </c>
    </row>
    <row r="183" s="2" customFormat="1">
      <c r="A183" s="36"/>
      <c r="B183" s="37"/>
      <c r="C183" s="38"/>
      <c r="D183" s="220" t="s">
        <v>170</v>
      </c>
      <c r="E183" s="38"/>
      <c r="F183" s="221" t="s">
        <v>572</v>
      </c>
      <c r="G183" s="38"/>
      <c r="H183" s="38"/>
      <c r="I183" s="217"/>
      <c r="J183" s="38"/>
      <c r="K183" s="38"/>
      <c r="L183" s="42"/>
      <c r="M183" s="218"/>
      <c r="N183" s="21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170</v>
      </c>
      <c r="AU183" s="15" t="s">
        <v>82</v>
      </c>
    </row>
    <row r="184" s="2" customFormat="1" ht="16.5" customHeight="1">
      <c r="A184" s="36"/>
      <c r="B184" s="37"/>
      <c r="C184" s="226" t="s">
        <v>323</v>
      </c>
      <c r="D184" s="226" t="s">
        <v>461</v>
      </c>
      <c r="E184" s="227" t="s">
        <v>573</v>
      </c>
      <c r="F184" s="228" t="s">
        <v>574</v>
      </c>
      <c r="G184" s="229" t="s">
        <v>308</v>
      </c>
      <c r="H184" s="230">
        <v>3</v>
      </c>
      <c r="I184" s="231"/>
      <c r="J184" s="232">
        <f>ROUND(I184*H184,2)</f>
        <v>0</v>
      </c>
      <c r="K184" s="228" t="s">
        <v>165</v>
      </c>
      <c r="L184" s="233"/>
      <c r="M184" s="234" t="s">
        <v>19</v>
      </c>
      <c r="N184" s="235" t="s">
        <v>43</v>
      </c>
      <c r="O184" s="82"/>
      <c r="P184" s="211">
        <f>O184*H184</f>
        <v>0</v>
      </c>
      <c r="Q184" s="211">
        <v>0.012999999999999999</v>
      </c>
      <c r="R184" s="211">
        <f>Q184*H184</f>
        <v>0.039</v>
      </c>
      <c r="S184" s="211">
        <v>0</v>
      </c>
      <c r="T184" s="21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3" t="s">
        <v>570</v>
      </c>
      <c r="AT184" s="213" t="s">
        <v>461</v>
      </c>
      <c r="AU184" s="213" t="s">
        <v>82</v>
      </c>
      <c r="AY184" s="15" t="s">
        <v>158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80</v>
      </c>
      <c r="BK184" s="214">
        <f>ROUND(I184*H184,2)</f>
        <v>0</v>
      </c>
      <c r="BL184" s="15" t="s">
        <v>259</v>
      </c>
      <c r="BM184" s="213" t="s">
        <v>951</v>
      </c>
    </row>
    <row r="185" s="2" customFormat="1">
      <c r="A185" s="36"/>
      <c r="B185" s="37"/>
      <c r="C185" s="38"/>
      <c r="D185" s="215" t="s">
        <v>168</v>
      </c>
      <c r="E185" s="38"/>
      <c r="F185" s="216" t="s">
        <v>574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168</v>
      </c>
      <c r="AU185" s="15" t="s">
        <v>82</v>
      </c>
    </row>
    <row r="186" s="2" customFormat="1">
      <c r="A186" s="36"/>
      <c r="B186" s="37"/>
      <c r="C186" s="38"/>
      <c r="D186" s="220" t="s">
        <v>170</v>
      </c>
      <c r="E186" s="38"/>
      <c r="F186" s="221" t="s">
        <v>576</v>
      </c>
      <c r="G186" s="38"/>
      <c r="H186" s="38"/>
      <c r="I186" s="217"/>
      <c r="J186" s="38"/>
      <c r="K186" s="38"/>
      <c r="L186" s="42"/>
      <c r="M186" s="218"/>
      <c r="N186" s="219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170</v>
      </c>
      <c r="AU186" s="15" t="s">
        <v>82</v>
      </c>
    </row>
    <row r="187" s="2" customFormat="1" ht="16.5" customHeight="1">
      <c r="A187" s="36"/>
      <c r="B187" s="37"/>
      <c r="C187" s="202" t="s">
        <v>329</v>
      </c>
      <c r="D187" s="202" t="s">
        <v>161</v>
      </c>
      <c r="E187" s="203" t="s">
        <v>577</v>
      </c>
      <c r="F187" s="204" t="s">
        <v>578</v>
      </c>
      <c r="G187" s="205" t="s">
        <v>308</v>
      </c>
      <c r="H187" s="206">
        <v>6</v>
      </c>
      <c r="I187" s="207"/>
      <c r="J187" s="208">
        <f>ROUND(I187*H187,2)</f>
        <v>0</v>
      </c>
      <c r="K187" s="204" t="s">
        <v>165</v>
      </c>
      <c r="L187" s="42"/>
      <c r="M187" s="209" t="s">
        <v>19</v>
      </c>
      <c r="N187" s="210" t="s">
        <v>43</v>
      </c>
      <c r="O187" s="82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3" t="s">
        <v>259</v>
      </c>
      <c r="AT187" s="213" t="s">
        <v>161</v>
      </c>
      <c r="AU187" s="213" t="s">
        <v>82</v>
      </c>
      <c r="AY187" s="15" t="s">
        <v>158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80</v>
      </c>
      <c r="BK187" s="214">
        <f>ROUND(I187*H187,2)</f>
        <v>0</v>
      </c>
      <c r="BL187" s="15" t="s">
        <v>259</v>
      </c>
      <c r="BM187" s="213" t="s">
        <v>952</v>
      </c>
    </row>
    <row r="188" s="2" customFormat="1">
      <c r="A188" s="36"/>
      <c r="B188" s="37"/>
      <c r="C188" s="38"/>
      <c r="D188" s="215" t="s">
        <v>168</v>
      </c>
      <c r="E188" s="38"/>
      <c r="F188" s="216" t="s">
        <v>580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168</v>
      </c>
      <c r="AU188" s="15" t="s">
        <v>82</v>
      </c>
    </row>
    <row r="189" s="2" customFormat="1">
      <c r="A189" s="36"/>
      <c r="B189" s="37"/>
      <c r="C189" s="38"/>
      <c r="D189" s="220" t="s">
        <v>170</v>
      </c>
      <c r="E189" s="38"/>
      <c r="F189" s="221" t="s">
        <v>581</v>
      </c>
      <c r="G189" s="38"/>
      <c r="H189" s="38"/>
      <c r="I189" s="217"/>
      <c r="J189" s="38"/>
      <c r="K189" s="38"/>
      <c r="L189" s="42"/>
      <c r="M189" s="218"/>
      <c r="N189" s="21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170</v>
      </c>
      <c r="AU189" s="15" t="s">
        <v>82</v>
      </c>
    </row>
    <row r="190" s="2" customFormat="1" ht="16.5" customHeight="1">
      <c r="A190" s="36"/>
      <c r="B190" s="37"/>
      <c r="C190" s="226" t="s">
        <v>335</v>
      </c>
      <c r="D190" s="226" t="s">
        <v>461</v>
      </c>
      <c r="E190" s="227" t="s">
        <v>583</v>
      </c>
      <c r="F190" s="228" t="s">
        <v>584</v>
      </c>
      <c r="G190" s="229" t="s">
        <v>308</v>
      </c>
      <c r="H190" s="230">
        <v>6</v>
      </c>
      <c r="I190" s="231"/>
      <c r="J190" s="232">
        <f>ROUND(I190*H190,2)</f>
        <v>0</v>
      </c>
      <c r="K190" s="228" t="s">
        <v>165</v>
      </c>
      <c r="L190" s="233"/>
      <c r="M190" s="234" t="s">
        <v>19</v>
      </c>
      <c r="N190" s="235" t="s">
        <v>43</v>
      </c>
      <c r="O190" s="82"/>
      <c r="P190" s="211">
        <f>O190*H190</f>
        <v>0</v>
      </c>
      <c r="Q190" s="211">
        <v>0.0011999999999999999</v>
      </c>
      <c r="R190" s="211">
        <f>Q190*H190</f>
        <v>0.0071999999999999998</v>
      </c>
      <c r="S190" s="211">
        <v>0</v>
      </c>
      <c r="T190" s="21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570</v>
      </c>
      <c r="AT190" s="213" t="s">
        <v>461</v>
      </c>
      <c r="AU190" s="213" t="s">
        <v>82</v>
      </c>
      <c r="AY190" s="15" t="s">
        <v>158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80</v>
      </c>
      <c r="BK190" s="214">
        <f>ROUND(I190*H190,2)</f>
        <v>0</v>
      </c>
      <c r="BL190" s="15" t="s">
        <v>259</v>
      </c>
      <c r="BM190" s="213" t="s">
        <v>953</v>
      </c>
    </row>
    <row r="191" s="2" customFormat="1">
      <c r="A191" s="36"/>
      <c r="B191" s="37"/>
      <c r="C191" s="38"/>
      <c r="D191" s="215" t="s">
        <v>168</v>
      </c>
      <c r="E191" s="38"/>
      <c r="F191" s="216" t="s">
        <v>584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168</v>
      </c>
      <c r="AU191" s="15" t="s">
        <v>82</v>
      </c>
    </row>
    <row r="192" s="2" customFormat="1">
      <c r="A192" s="36"/>
      <c r="B192" s="37"/>
      <c r="C192" s="38"/>
      <c r="D192" s="220" t="s">
        <v>170</v>
      </c>
      <c r="E192" s="38"/>
      <c r="F192" s="221" t="s">
        <v>586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170</v>
      </c>
      <c r="AU192" s="15" t="s">
        <v>82</v>
      </c>
    </row>
    <row r="193" s="2" customFormat="1" ht="16.5" customHeight="1">
      <c r="A193" s="36"/>
      <c r="B193" s="37"/>
      <c r="C193" s="202" t="s">
        <v>343</v>
      </c>
      <c r="D193" s="202" t="s">
        <v>161</v>
      </c>
      <c r="E193" s="203" t="s">
        <v>954</v>
      </c>
      <c r="F193" s="204" t="s">
        <v>955</v>
      </c>
      <c r="G193" s="205" t="s">
        <v>220</v>
      </c>
      <c r="H193" s="206">
        <v>0.094</v>
      </c>
      <c r="I193" s="207"/>
      <c r="J193" s="208">
        <f>ROUND(I193*H193,2)</f>
        <v>0</v>
      </c>
      <c r="K193" s="204" t="s">
        <v>165</v>
      </c>
      <c r="L193" s="42"/>
      <c r="M193" s="209" t="s">
        <v>19</v>
      </c>
      <c r="N193" s="210" t="s">
        <v>43</v>
      </c>
      <c r="O193" s="82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259</v>
      </c>
      <c r="AT193" s="213" t="s">
        <v>161</v>
      </c>
      <c r="AU193" s="213" t="s">
        <v>82</v>
      </c>
      <c r="AY193" s="15" t="s">
        <v>158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80</v>
      </c>
      <c r="BK193" s="214">
        <f>ROUND(I193*H193,2)</f>
        <v>0</v>
      </c>
      <c r="BL193" s="15" t="s">
        <v>259</v>
      </c>
      <c r="BM193" s="213" t="s">
        <v>956</v>
      </c>
    </row>
    <row r="194" s="2" customFormat="1">
      <c r="A194" s="36"/>
      <c r="B194" s="37"/>
      <c r="C194" s="38"/>
      <c r="D194" s="215" t="s">
        <v>168</v>
      </c>
      <c r="E194" s="38"/>
      <c r="F194" s="216" t="s">
        <v>957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168</v>
      </c>
      <c r="AU194" s="15" t="s">
        <v>82</v>
      </c>
    </row>
    <row r="195" s="2" customFormat="1">
      <c r="A195" s="36"/>
      <c r="B195" s="37"/>
      <c r="C195" s="38"/>
      <c r="D195" s="220" t="s">
        <v>170</v>
      </c>
      <c r="E195" s="38"/>
      <c r="F195" s="221" t="s">
        <v>958</v>
      </c>
      <c r="G195" s="38"/>
      <c r="H195" s="38"/>
      <c r="I195" s="217"/>
      <c r="J195" s="38"/>
      <c r="K195" s="38"/>
      <c r="L195" s="42"/>
      <c r="M195" s="218"/>
      <c r="N195" s="21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170</v>
      </c>
      <c r="AU195" s="15" t="s">
        <v>82</v>
      </c>
    </row>
    <row r="196" s="2" customFormat="1" ht="16.5" customHeight="1">
      <c r="A196" s="36"/>
      <c r="B196" s="37"/>
      <c r="C196" s="202" t="s">
        <v>582</v>
      </c>
      <c r="D196" s="202" t="s">
        <v>161</v>
      </c>
      <c r="E196" s="203" t="s">
        <v>336</v>
      </c>
      <c r="F196" s="204" t="s">
        <v>337</v>
      </c>
      <c r="G196" s="205" t="s">
        <v>220</v>
      </c>
      <c r="H196" s="206">
        <v>0.094</v>
      </c>
      <c r="I196" s="207"/>
      <c r="J196" s="208">
        <f>ROUND(I196*H196,2)</f>
        <v>0</v>
      </c>
      <c r="K196" s="204" t="s">
        <v>165</v>
      </c>
      <c r="L196" s="42"/>
      <c r="M196" s="209" t="s">
        <v>19</v>
      </c>
      <c r="N196" s="210" t="s">
        <v>43</v>
      </c>
      <c r="O196" s="8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259</v>
      </c>
      <c r="AT196" s="213" t="s">
        <v>161</v>
      </c>
      <c r="AU196" s="213" t="s">
        <v>82</v>
      </c>
      <c r="AY196" s="15" t="s">
        <v>158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80</v>
      </c>
      <c r="BK196" s="214">
        <f>ROUND(I196*H196,2)</f>
        <v>0</v>
      </c>
      <c r="BL196" s="15" t="s">
        <v>259</v>
      </c>
      <c r="BM196" s="213" t="s">
        <v>959</v>
      </c>
    </row>
    <row r="197" s="2" customFormat="1">
      <c r="A197" s="36"/>
      <c r="B197" s="37"/>
      <c r="C197" s="38"/>
      <c r="D197" s="215" t="s">
        <v>168</v>
      </c>
      <c r="E197" s="38"/>
      <c r="F197" s="216" t="s">
        <v>339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168</v>
      </c>
      <c r="AU197" s="15" t="s">
        <v>82</v>
      </c>
    </row>
    <row r="198" s="2" customFormat="1">
      <c r="A198" s="36"/>
      <c r="B198" s="37"/>
      <c r="C198" s="38"/>
      <c r="D198" s="220" t="s">
        <v>170</v>
      </c>
      <c r="E198" s="38"/>
      <c r="F198" s="221" t="s">
        <v>340</v>
      </c>
      <c r="G198" s="38"/>
      <c r="H198" s="38"/>
      <c r="I198" s="217"/>
      <c r="J198" s="38"/>
      <c r="K198" s="38"/>
      <c r="L198" s="42"/>
      <c r="M198" s="218"/>
      <c r="N198" s="219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170</v>
      </c>
      <c r="AU198" s="15" t="s">
        <v>82</v>
      </c>
    </row>
    <row r="199" s="12" customFormat="1" ht="22.8" customHeight="1">
      <c r="A199" s="12"/>
      <c r="B199" s="186"/>
      <c r="C199" s="187"/>
      <c r="D199" s="188" t="s">
        <v>71</v>
      </c>
      <c r="E199" s="200" t="s">
        <v>590</v>
      </c>
      <c r="F199" s="200" t="s">
        <v>591</v>
      </c>
      <c r="G199" s="187"/>
      <c r="H199" s="187"/>
      <c r="I199" s="190"/>
      <c r="J199" s="201">
        <f>BK199</f>
        <v>0</v>
      </c>
      <c r="K199" s="187"/>
      <c r="L199" s="192"/>
      <c r="M199" s="193"/>
      <c r="N199" s="194"/>
      <c r="O199" s="194"/>
      <c r="P199" s="195">
        <f>SUM(P200:P229)</f>
        <v>0</v>
      </c>
      <c r="Q199" s="194"/>
      <c r="R199" s="195">
        <f>SUM(R200:R229)</f>
        <v>0.74040143999999997</v>
      </c>
      <c r="S199" s="194"/>
      <c r="T199" s="196">
        <f>SUM(T200:T229)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7" t="s">
        <v>82</v>
      </c>
      <c r="AT199" s="198" t="s">
        <v>71</v>
      </c>
      <c r="AU199" s="198" t="s">
        <v>80</v>
      </c>
      <c r="AY199" s="197" t="s">
        <v>158</v>
      </c>
      <c r="BK199" s="199">
        <f>SUM(BK200:BK229)</f>
        <v>0</v>
      </c>
    </row>
    <row r="200" s="2" customFormat="1" ht="16.5" customHeight="1">
      <c r="A200" s="36"/>
      <c r="B200" s="37"/>
      <c r="C200" s="202" t="s">
        <v>587</v>
      </c>
      <c r="D200" s="202" t="s">
        <v>161</v>
      </c>
      <c r="E200" s="203" t="s">
        <v>593</v>
      </c>
      <c r="F200" s="204" t="s">
        <v>594</v>
      </c>
      <c r="G200" s="205" t="s">
        <v>164</v>
      </c>
      <c r="H200" s="206">
        <v>20.420000000000002</v>
      </c>
      <c r="I200" s="207"/>
      <c r="J200" s="208">
        <f>ROUND(I200*H200,2)</f>
        <v>0</v>
      </c>
      <c r="K200" s="204" t="s">
        <v>165</v>
      </c>
      <c r="L200" s="42"/>
      <c r="M200" s="209" t="s">
        <v>19</v>
      </c>
      <c r="N200" s="210" t="s">
        <v>43</v>
      </c>
      <c r="O200" s="82"/>
      <c r="P200" s="211">
        <f>O200*H200</f>
        <v>0</v>
      </c>
      <c r="Q200" s="211">
        <v>0.00029999999999999997</v>
      </c>
      <c r="R200" s="211">
        <f>Q200*H200</f>
        <v>0.0061260000000000004</v>
      </c>
      <c r="S200" s="211">
        <v>0</v>
      </c>
      <c r="T200" s="21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3" t="s">
        <v>259</v>
      </c>
      <c r="AT200" s="213" t="s">
        <v>161</v>
      </c>
      <c r="AU200" s="213" t="s">
        <v>82</v>
      </c>
      <c r="AY200" s="15" t="s">
        <v>158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5" t="s">
        <v>80</v>
      </c>
      <c r="BK200" s="214">
        <f>ROUND(I200*H200,2)</f>
        <v>0</v>
      </c>
      <c r="BL200" s="15" t="s">
        <v>259</v>
      </c>
      <c r="BM200" s="213" t="s">
        <v>960</v>
      </c>
    </row>
    <row r="201" s="2" customFormat="1">
      <c r="A201" s="36"/>
      <c r="B201" s="37"/>
      <c r="C201" s="38"/>
      <c r="D201" s="215" t="s">
        <v>168</v>
      </c>
      <c r="E201" s="38"/>
      <c r="F201" s="216" t="s">
        <v>596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168</v>
      </c>
      <c r="AU201" s="15" t="s">
        <v>82</v>
      </c>
    </row>
    <row r="202" s="2" customFormat="1">
      <c r="A202" s="36"/>
      <c r="B202" s="37"/>
      <c r="C202" s="38"/>
      <c r="D202" s="220" t="s">
        <v>170</v>
      </c>
      <c r="E202" s="38"/>
      <c r="F202" s="221" t="s">
        <v>597</v>
      </c>
      <c r="G202" s="38"/>
      <c r="H202" s="38"/>
      <c r="I202" s="217"/>
      <c r="J202" s="38"/>
      <c r="K202" s="38"/>
      <c r="L202" s="42"/>
      <c r="M202" s="218"/>
      <c r="N202" s="219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170</v>
      </c>
      <c r="AU202" s="15" t="s">
        <v>82</v>
      </c>
    </row>
    <row r="203" s="2" customFormat="1" ht="16.5" customHeight="1">
      <c r="A203" s="36"/>
      <c r="B203" s="37"/>
      <c r="C203" s="202" t="s">
        <v>570</v>
      </c>
      <c r="D203" s="202" t="s">
        <v>161</v>
      </c>
      <c r="E203" s="203" t="s">
        <v>599</v>
      </c>
      <c r="F203" s="204" t="s">
        <v>600</v>
      </c>
      <c r="G203" s="205" t="s">
        <v>164</v>
      </c>
      <c r="H203" s="206">
        <v>20.420000000000002</v>
      </c>
      <c r="I203" s="207"/>
      <c r="J203" s="208">
        <f>ROUND(I203*H203,2)</f>
        <v>0</v>
      </c>
      <c r="K203" s="204" t="s">
        <v>165</v>
      </c>
      <c r="L203" s="42"/>
      <c r="M203" s="209" t="s">
        <v>19</v>
      </c>
      <c r="N203" s="210" t="s">
        <v>43</v>
      </c>
      <c r="O203" s="82"/>
      <c r="P203" s="211">
        <f>O203*H203</f>
        <v>0</v>
      </c>
      <c r="Q203" s="211">
        <v>0.0075820000000000002</v>
      </c>
      <c r="R203" s="211">
        <f>Q203*H203</f>
        <v>0.15482444000000001</v>
      </c>
      <c r="S203" s="211">
        <v>0</v>
      </c>
      <c r="T203" s="212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3" t="s">
        <v>259</v>
      </c>
      <c r="AT203" s="213" t="s">
        <v>161</v>
      </c>
      <c r="AU203" s="213" t="s">
        <v>82</v>
      </c>
      <c r="AY203" s="15" t="s">
        <v>158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5" t="s">
        <v>80</v>
      </c>
      <c r="BK203" s="214">
        <f>ROUND(I203*H203,2)</f>
        <v>0</v>
      </c>
      <c r="BL203" s="15" t="s">
        <v>259</v>
      </c>
      <c r="BM203" s="213" t="s">
        <v>961</v>
      </c>
    </row>
    <row r="204" s="2" customFormat="1">
      <c r="A204" s="36"/>
      <c r="B204" s="37"/>
      <c r="C204" s="38"/>
      <c r="D204" s="215" t="s">
        <v>168</v>
      </c>
      <c r="E204" s="38"/>
      <c r="F204" s="216" t="s">
        <v>602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168</v>
      </c>
      <c r="AU204" s="15" t="s">
        <v>82</v>
      </c>
    </row>
    <row r="205" s="2" customFormat="1">
      <c r="A205" s="36"/>
      <c r="B205" s="37"/>
      <c r="C205" s="38"/>
      <c r="D205" s="220" t="s">
        <v>170</v>
      </c>
      <c r="E205" s="38"/>
      <c r="F205" s="221" t="s">
        <v>603</v>
      </c>
      <c r="G205" s="38"/>
      <c r="H205" s="38"/>
      <c r="I205" s="217"/>
      <c r="J205" s="38"/>
      <c r="K205" s="38"/>
      <c r="L205" s="42"/>
      <c r="M205" s="218"/>
      <c r="N205" s="219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170</v>
      </c>
      <c r="AU205" s="15" t="s">
        <v>82</v>
      </c>
    </row>
    <row r="206" s="2" customFormat="1" ht="16.5" customHeight="1">
      <c r="A206" s="36"/>
      <c r="B206" s="37"/>
      <c r="C206" s="202" t="s">
        <v>592</v>
      </c>
      <c r="D206" s="202" t="s">
        <v>161</v>
      </c>
      <c r="E206" s="203" t="s">
        <v>605</v>
      </c>
      <c r="F206" s="204" t="s">
        <v>606</v>
      </c>
      <c r="G206" s="205" t="s">
        <v>443</v>
      </c>
      <c r="H206" s="206">
        <v>2.6000000000000001</v>
      </c>
      <c r="I206" s="207"/>
      <c r="J206" s="208">
        <f>ROUND(I206*H206,2)</f>
        <v>0</v>
      </c>
      <c r="K206" s="204" t="s">
        <v>165</v>
      </c>
      <c r="L206" s="42"/>
      <c r="M206" s="209" t="s">
        <v>19</v>
      </c>
      <c r="N206" s="210" t="s">
        <v>43</v>
      </c>
      <c r="O206" s="82"/>
      <c r="P206" s="211">
        <f>O206*H206</f>
        <v>0</v>
      </c>
      <c r="Q206" s="211">
        <v>0.00030299999999999999</v>
      </c>
      <c r="R206" s="211">
        <f>Q206*H206</f>
        <v>0.00078779999999999996</v>
      </c>
      <c r="S206" s="211">
        <v>0</v>
      </c>
      <c r="T206" s="212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3" t="s">
        <v>259</v>
      </c>
      <c r="AT206" s="213" t="s">
        <v>161</v>
      </c>
      <c r="AU206" s="213" t="s">
        <v>82</v>
      </c>
      <c r="AY206" s="15" t="s">
        <v>158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80</v>
      </c>
      <c r="BK206" s="214">
        <f>ROUND(I206*H206,2)</f>
        <v>0</v>
      </c>
      <c r="BL206" s="15" t="s">
        <v>259</v>
      </c>
      <c r="BM206" s="213" t="s">
        <v>962</v>
      </c>
    </row>
    <row r="207" s="2" customFormat="1">
      <c r="A207" s="36"/>
      <c r="B207" s="37"/>
      <c r="C207" s="38"/>
      <c r="D207" s="215" t="s">
        <v>168</v>
      </c>
      <c r="E207" s="38"/>
      <c r="F207" s="216" t="s">
        <v>608</v>
      </c>
      <c r="G207" s="38"/>
      <c r="H207" s="38"/>
      <c r="I207" s="217"/>
      <c r="J207" s="38"/>
      <c r="K207" s="38"/>
      <c r="L207" s="42"/>
      <c r="M207" s="218"/>
      <c r="N207" s="219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168</v>
      </c>
      <c r="AU207" s="15" t="s">
        <v>82</v>
      </c>
    </row>
    <row r="208" s="2" customFormat="1">
      <c r="A208" s="36"/>
      <c r="B208" s="37"/>
      <c r="C208" s="38"/>
      <c r="D208" s="220" t="s">
        <v>170</v>
      </c>
      <c r="E208" s="38"/>
      <c r="F208" s="221" t="s">
        <v>609</v>
      </c>
      <c r="G208" s="38"/>
      <c r="H208" s="38"/>
      <c r="I208" s="217"/>
      <c r="J208" s="38"/>
      <c r="K208" s="38"/>
      <c r="L208" s="42"/>
      <c r="M208" s="218"/>
      <c r="N208" s="219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170</v>
      </c>
      <c r="AU208" s="15" t="s">
        <v>82</v>
      </c>
    </row>
    <row r="209" s="2" customFormat="1" ht="24.15" customHeight="1">
      <c r="A209" s="36"/>
      <c r="B209" s="37"/>
      <c r="C209" s="226" t="s">
        <v>598</v>
      </c>
      <c r="D209" s="226" t="s">
        <v>461</v>
      </c>
      <c r="E209" s="227" t="s">
        <v>611</v>
      </c>
      <c r="F209" s="228" t="s">
        <v>612</v>
      </c>
      <c r="G209" s="229" t="s">
        <v>164</v>
      </c>
      <c r="H209" s="230">
        <v>0.20300000000000001</v>
      </c>
      <c r="I209" s="231"/>
      <c r="J209" s="232">
        <f>ROUND(I209*H209,2)</f>
        <v>0</v>
      </c>
      <c r="K209" s="228" t="s">
        <v>165</v>
      </c>
      <c r="L209" s="233"/>
      <c r="M209" s="234" t="s">
        <v>19</v>
      </c>
      <c r="N209" s="235" t="s">
        <v>43</v>
      </c>
      <c r="O209" s="82"/>
      <c r="P209" s="211">
        <f>O209*H209</f>
        <v>0</v>
      </c>
      <c r="Q209" s="211">
        <v>0.033000000000000002</v>
      </c>
      <c r="R209" s="211">
        <f>Q209*H209</f>
        <v>0.006699000000000001</v>
      </c>
      <c r="S209" s="211">
        <v>0</v>
      </c>
      <c r="T209" s="21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3" t="s">
        <v>570</v>
      </c>
      <c r="AT209" s="213" t="s">
        <v>461</v>
      </c>
      <c r="AU209" s="213" t="s">
        <v>82</v>
      </c>
      <c r="AY209" s="15" t="s">
        <v>158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5" t="s">
        <v>80</v>
      </c>
      <c r="BK209" s="214">
        <f>ROUND(I209*H209,2)</f>
        <v>0</v>
      </c>
      <c r="BL209" s="15" t="s">
        <v>259</v>
      </c>
      <c r="BM209" s="213" t="s">
        <v>963</v>
      </c>
    </row>
    <row r="210" s="2" customFormat="1">
      <c r="A210" s="36"/>
      <c r="B210" s="37"/>
      <c r="C210" s="38"/>
      <c r="D210" s="215" t="s">
        <v>168</v>
      </c>
      <c r="E210" s="38"/>
      <c r="F210" s="216" t="s">
        <v>612</v>
      </c>
      <c r="G210" s="38"/>
      <c r="H210" s="38"/>
      <c r="I210" s="217"/>
      <c r="J210" s="38"/>
      <c r="K210" s="38"/>
      <c r="L210" s="42"/>
      <c r="M210" s="218"/>
      <c r="N210" s="219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168</v>
      </c>
      <c r="AU210" s="15" t="s">
        <v>82</v>
      </c>
    </row>
    <row r="211" s="2" customFormat="1">
      <c r="A211" s="36"/>
      <c r="B211" s="37"/>
      <c r="C211" s="38"/>
      <c r="D211" s="220" t="s">
        <v>170</v>
      </c>
      <c r="E211" s="38"/>
      <c r="F211" s="221" t="s">
        <v>614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170</v>
      </c>
      <c r="AU211" s="15" t="s">
        <v>82</v>
      </c>
    </row>
    <row r="212" s="2" customFormat="1" ht="24.15" customHeight="1">
      <c r="A212" s="36"/>
      <c r="B212" s="37"/>
      <c r="C212" s="202" t="s">
        <v>604</v>
      </c>
      <c r="D212" s="202" t="s">
        <v>161</v>
      </c>
      <c r="E212" s="203" t="s">
        <v>616</v>
      </c>
      <c r="F212" s="204" t="s">
        <v>617</v>
      </c>
      <c r="G212" s="205" t="s">
        <v>164</v>
      </c>
      <c r="H212" s="206">
        <v>20.420000000000002</v>
      </c>
      <c r="I212" s="207"/>
      <c r="J212" s="208">
        <f>ROUND(I212*H212,2)</f>
        <v>0</v>
      </c>
      <c r="K212" s="204" t="s">
        <v>165</v>
      </c>
      <c r="L212" s="42"/>
      <c r="M212" s="209" t="s">
        <v>19</v>
      </c>
      <c r="N212" s="210" t="s">
        <v>43</v>
      </c>
      <c r="O212" s="82"/>
      <c r="P212" s="211">
        <f>O212*H212</f>
        <v>0</v>
      </c>
      <c r="Q212" s="211">
        <v>0.0068900000000000003</v>
      </c>
      <c r="R212" s="211">
        <f>Q212*H212</f>
        <v>0.14069380000000001</v>
      </c>
      <c r="S212" s="211">
        <v>0</v>
      </c>
      <c r="T212" s="21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3" t="s">
        <v>259</v>
      </c>
      <c r="AT212" s="213" t="s">
        <v>161</v>
      </c>
      <c r="AU212" s="213" t="s">
        <v>82</v>
      </c>
      <c r="AY212" s="15" t="s">
        <v>158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5" t="s">
        <v>80</v>
      </c>
      <c r="BK212" s="214">
        <f>ROUND(I212*H212,2)</f>
        <v>0</v>
      </c>
      <c r="BL212" s="15" t="s">
        <v>259</v>
      </c>
      <c r="BM212" s="213" t="s">
        <v>964</v>
      </c>
    </row>
    <row r="213" s="2" customFormat="1">
      <c r="A213" s="36"/>
      <c r="B213" s="37"/>
      <c r="C213" s="38"/>
      <c r="D213" s="215" t="s">
        <v>168</v>
      </c>
      <c r="E213" s="38"/>
      <c r="F213" s="216" t="s">
        <v>619</v>
      </c>
      <c r="G213" s="38"/>
      <c r="H213" s="38"/>
      <c r="I213" s="217"/>
      <c r="J213" s="38"/>
      <c r="K213" s="38"/>
      <c r="L213" s="42"/>
      <c r="M213" s="218"/>
      <c r="N213" s="219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168</v>
      </c>
      <c r="AU213" s="15" t="s">
        <v>82</v>
      </c>
    </row>
    <row r="214" s="2" customFormat="1">
      <c r="A214" s="36"/>
      <c r="B214" s="37"/>
      <c r="C214" s="38"/>
      <c r="D214" s="220" t="s">
        <v>170</v>
      </c>
      <c r="E214" s="38"/>
      <c r="F214" s="221" t="s">
        <v>620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170</v>
      </c>
      <c r="AU214" s="15" t="s">
        <v>82</v>
      </c>
    </row>
    <row r="215" s="2" customFormat="1" ht="24.15" customHeight="1">
      <c r="A215" s="36"/>
      <c r="B215" s="37"/>
      <c r="C215" s="226" t="s">
        <v>610</v>
      </c>
      <c r="D215" s="226" t="s">
        <v>461</v>
      </c>
      <c r="E215" s="227" t="s">
        <v>622</v>
      </c>
      <c r="F215" s="228" t="s">
        <v>623</v>
      </c>
      <c r="G215" s="229" t="s">
        <v>164</v>
      </c>
      <c r="H215" s="230">
        <v>22.462</v>
      </c>
      <c r="I215" s="231"/>
      <c r="J215" s="232">
        <f>ROUND(I215*H215,2)</f>
        <v>0</v>
      </c>
      <c r="K215" s="228" t="s">
        <v>165</v>
      </c>
      <c r="L215" s="233"/>
      <c r="M215" s="234" t="s">
        <v>19</v>
      </c>
      <c r="N215" s="235" t="s">
        <v>43</v>
      </c>
      <c r="O215" s="82"/>
      <c r="P215" s="211">
        <f>O215*H215</f>
        <v>0</v>
      </c>
      <c r="Q215" s="211">
        <v>0.019199999999999998</v>
      </c>
      <c r="R215" s="211">
        <f>Q215*H215</f>
        <v>0.43127039999999994</v>
      </c>
      <c r="S215" s="211">
        <v>0</v>
      </c>
      <c r="T215" s="21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3" t="s">
        <v>570</v>
      </c>
      <c r="AT215" s="213" t="s">
        <v>461</v>
      </c>
      <c r="AU215" s="213" t="s">
        <v>82</v>
      </c>
      <c r="AY215" s="15" t="s">
        <v>158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5" t="s">
        <v>80</v>
      </c>
      <c r="BK215" s="214">
        <f>ROUND(I215*H215,2)</f>
        <v>0</v>
      </c>
      <c r="BL215" s="15" t="s">
        <v>259</v>
      </c>
      <c r="BM215" s="213" t="s">
        <v>965</v>
      </c>
    </row>
    <row r="216" s="2" customFormat="1">
      <c r="A216" s="36"/>
      <c r="B216" s="37"/>
      <c r="C216" s="38"/>
      <c r="D216" s="215" t="s">
        <v>168</v>
      </c>
      <c r="E216" s="38"/>
      <c r="F216" s="216" t="s">
        <v>623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168</v>
      </c>
      <c r="AU216" s="15" t="s">
        <v>82</v>
      </c>
    </row>
    <row r="217" s="2" customFormat="1">
      <c r="A217" s="36"/>
      <c r="B217" s="37"/>
      <c r="C217" s="38"/>
      <c r="D217" s="220" t="s">
        <v>170</v>
      </c>
      <c r="E217" s="38"/>
      <c r="F217" s="221" t="s">
        <v>625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170</v>
      </c>
      <c r="AU217" s="15" t="s">
        <v>82</v>
      </c>
    </row>
    <row r="218" s="2" customFormat="1" ht="16.5" customHeight="1">
      <c r="A218" s="36"/>
      <c r="B218" s="37"/>
      <c r="C218" s="202" t="s">
        <v>870</v>
      </c>
      <c r="D218" s="202" t="s">
        <v>161</v>
      </c>
      <c r="E218" s="203" t="s">
        <v>627</v>
      </c>
      <c r="F218" s="204" t="s">
        <v>628</v>
      </c>
      <c r="G218" s="205" t="s">
        <v>164</v>
      </c>
      <c r="H218" s="206">
        <v>1.5600000000000001</v>
      </c>
      <c r="I218" s="207"/>
      <c r="J218" s="208">
        <f>ROUND(I218*H218,2)</f>
        <v>0</v>
      </c>
      <c r="K218" s="204" t="s">
        <v>165</v>
      </c>
      <c r="L218" s="42"/>
      <c r="M218" s="209" t="s">
        <v>19</v>
      </c>
      <c r="N218" s="210" t="s">
        <v>43</v>
      </c>
      <c r="O218" s="82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259</v>
      </c>
      <c r="AT218" s="213" t="s">
        <v>161</v>
      </c>
      <c r="AU218" s="213" t="s">
        <v>82</v>
      </c>
      <c r="AY218" s="15" t="s">
        <v>158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5" t="s">
        <v>80</v>
      </c>
      <c r="BK218" s="214">
        <f>ROUND(I218*H218,2)</f>
        <v>0</v>
      </c>
      <c r="BL218" s="15" t="s">
        <v>259</v>
      </c>
      <c r="BM218" s="213" t="s">
        <v>966</v>
      </c>
    </row>
    <row r="219" s="2" customFormat="1">
      <c r="A219" s="36"/>
      <c r="B219" s="37"/>
      <c r="C219" s="38"/>
      <c r="D219" s="215" t="s">
        <v>168</v>
      </c>
      <c r="E219" s="38"/>
      <c r="F219" s="216" t="s">
        <v>630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168</v>
      </c>
      <c r="AU219" s="15" t="s">
        <v>82</v>
      </c>
    </row>
    <row r="220" s="2" customFormat="1">
      <c r="A220" s="36"/>
      <c r="B220" s="37"/>
      <c r="C220" s="38"/>
      <c r="D220" s="220" t="s">
        <v>170</v>
      </c>
      <c r="E220" s="38"/>
      <c r="F220" s="221" t="s">
        <v>631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170</v>
      </c>
      <c r="AU220" s="15" t="s">
        <v>82</v>
      </c>
    </row>
    <row r="221" s="2" customFormat="1" ht="21.75" customHeight="1">
      <c r="A221" s="36"/>
      <c r="B221" s="37"/>
      <c r="C221" s="202" t="s">
        <v>615</v>
      </c>
      <c r="D221" s="202" t="s">
        <v>161</v>
      </c>
      <c r="E221" s="203" t="s">
        <v>633</v>
      </c>
      <c r="F221" s="204" t="s">
        <v>634</v>
      </c>
      <c r="G221" s="205" t="s">
        <v>164</v>
      </c>
      <c r="H221" s="206">
        <v>20.420000000000002</v>
      </c>
      <c r="I221" s="207"/>
      <c r="J221" s="208">
        <f>ROUND(I221*H221,2)</f>
        <v>0</v>
      </c>
      <c r="K221" s="204" t="s">
        <v>165</v>
      </c>
      <c r="L221" s="42"/>
      <c r="M221" s="209" t="s">
        <v>19</v>
      </c>
      <c r="N221" s="210" t="s">
        <v>43</v>
      </c>
      <c r="O221" s="8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259</v>
      </c>
      <c r="AT221" s="213" t="s">
        <v>161</v>
      </c>
      <c r="AU221" s="213" t="s">
        <v>82</v>
      </c>
      <c r="AY221" s="15" t="s">
        <v>158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80</v>
      </c>
      <c r="BK221" s="214">
        <f>ROUND(I221*H221,2)</f>
        <v>0</v>
      </c>
      <c r="BL221" s="15" t="s">
        <v>259</v>
      </c>
      <c r="BM221" s="213" t="s">
        <v>967</v>
      </c>
    </row>
    <row r="222" s="2" customFormat="1">
      <c r="A222" s="36"/>
      <c r="B222" s="37"/>
      <c r="C222" s="38"/>
      <c r="D222" s="215" t="s">
        <v>168</v>
      </c>
      <c r="E222" s="38"/>
      <c r="F222" s="216" t="s">
        <v>636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168</v>
      </c>
      <c r="AU222" s="15" t="s">
        <v>82</v>
      </c>
    </row>
    <row r="223" s="2" customFormat="1">
      <c r="A223" s="36"/>
      <c r="B223" s="37"/>
      <c r="C223" s="38"/>
      <c r="D223" s="220" t="s">
        <v>170</v>
      </c>
      <c r="E223" s="38"/>
      <c r="F223" s="221" t="s">
        <v>637</v>
      </c>
      <c r="G223" s="38"/>
      <c r="H223" s="38"/>
      <c r="I223" s="217"/>
      <c r="J223" s="38"/>
      <c r="K223" s="38"/>
      <c r="L223" s="42"/>
      <c r="M223" s="218"/>
      <c r="N223" s="21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170</v>
      </c>
      <c r="AU223" s="15" t="s">
        <v>82</v>
      </c>
    </row>
    <row r="224" s="2" customFormat="1" ht="16.5" customHeight="1">
      <c r="A224" s="36"/>
      <c r="B224" s="37"/>
      <c r="C224" s="202" t="s">
        <v>621</v>
      </c>
      <c r="D224" s="202" t="s">
        <v>161</v>
      </c>
      <c r="E224" s="203" t="s">
        <v>968</v>
      </c>
      <c r="F224" s="204" t="s">
        <v>969</v>
      </c>
      <c r="G224" s="205" t="s">
        <v>220</v>
      </c>
      <c r="H224" s="206">
        <v>0.73999999999999999</v>
      </c>
      <c r="I224" s="207"/>
      <c r="J224" s="208">
        <f>ROUND(I224*H224,2)</f>
        <v>0</v>
      </c>
      <c r="K224" s="204" t="s">
        <v>165</v>
      </c>
      <c r="L224" s="42"/>
      <c r="M224" s="209" t="s">
        <v>19</v>
      </c>
      <c r="N224" s="210" t="s">
        <v>43</v>
      </c>
      <c r="O224" s="82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3" t="s">
        <v>259</v>
      </c>
      <c r="AT224" s="213" t="s">
        <v>161</v>
      </c>
      <c r="AU224" s="213" t="s">
        <v>82</v>
      </c>
      <c r="AY224" s="15" t="s">
        <v>158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5" t="s">
        <v>80</v>
      </c>
      <c r="BK224" s="214">
        <f>ROUND(I224*H224,2)</f>
        <v>0</v>
      </c>
      <c r="BL224" s="15" t="s">
        <v>259</v>
      </c>
      <c r="BM224" s="213" t="s">
        <v>970</v>
      </c>
    </row>
    <row r="225" s="2" customFormat="1">
      <c r="A225" s="36"/>
      <c r="B225" s="37"/>
      <c r="C225" s="38"/>
      <c r="D225" s="215" t="s">
        <v>168</v>
      </c>
      <c r="E225" s="38"/>
      <c r="F225" s="216" t="s">
        <v>971</v>
      </c>
      <c r="G225" s="38"/>
      <c r="H225" s="38"/>
      <c r="I225" s="217"/>
      <c r="J225" s="38"/>
      <c r="K225" s="38"/>
      <c r="L225" s="42"/>
      <c r="M225" s="218"/>
      <c r="N225" s="219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168</v>
      </c>
      <c r="AU225" s="15" t="s">
        <v>82</v>
      </c>
    </row>
    <row r="226" s="2" customFormat="1">
      <c r="A226" s="36"/>
      <c r="B226" s="37"/>
      <c r="C226" s="38"/>
      <c r="D226" s="220" t="s">
        <v>170</v>
      </c>
      <c r="E226" s="38"/>
      <c r="F226" s="221" t="s">
        <v>972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170</v>
      </c>
      <c r="AU226" s="15" t="s">
        <v>82</v>
      </c>
    </row>
    <row r="227" s="2" customFormat="1" ht="16.5" customHeight="1">
      <c r="A227" s="36"/>
      <c r="B227" s="37"/>
      <c r="C227" s="202" t="s">
        <v>626</v>
      </c>
      <c r="D227" s="202" t="s">
        <v>161</v>
      </c>
      <c r="E227" s="203" t="s">
        <v>645</v>
      </c>
      <c r="F227" s="204" t="s">
        <v>646</v>
      </c>
      <c r="G227" s="205" t="s">
        <v>220</v>
      </c>
      <c r="H227" s="206">
        <v>0.73999999999999999</v>
      </c>
      <c r="I227" s="207"/>
      <c r="J227" s="208">
        <f>ROUND(I227*H227,2)</f>
        <v>0</v>
      </c>
      <c r="K227" s="204" t="s">
        <v>165</v>
      </c>
      <c r="L227" s="42"/>
      <c r="M227" s="209" t="s">
        <v>19</v>
      </c>
      <c r="N227" s="210" t="s">
        <v>43</v>
      </c>
      <c r="O227" s="82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13" t="s">
        <v>259</v>
      </c>
      <c r="AT227" s="213" t="s">
        <v>161</v>
      </c>
      <c r="AU227" s="213" t="s">
        <v>82</v>
      </c>
      <c r="AY227" s="15" t="s">
        <v>158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5" t="s">
        <v>80</v>
      </c>
      <c r="BK227" s="214">
        <f>ROUND(I227*H227,2)</f>
        <v>0</v>
      </c>
      <c r="BL227" s="15" t="s">
        <v>259</v>
      </c>
      <c r="BM227" s="213" t="s">
        <v>973</v>
      </c>
    </row>
    <row r="228" s="2" customFormat="1">
      <c r="A228" s="36"/>
      <c r="B228" s="37"/>
      <c r="C228" s="38"/>
      <c r="D228" s="215" t="s">
        <v>168</v>
      </c>
      <c r="E228" s="38"/>
      <c r="F228" s="216" t="s">
        <v>648</v>
      </c>
      <c r="G228" s="38"/>
      <c r="H228" s="38"/>
      <c r="I228" s="217"/>
      <c r="J228" s="38"/>
      <c r="K228" s="38"/>
      <c r="L228" s="42"/>
      <c r="M228" s="218"/>
      <c r="N228" s="219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168</v>
      </c>
      <c r="AU228" s="15" t="s">
        <v>82</v>
      </c>
    </row>
    <row r="229" s="2" customFormat="1">
      <c r="A229" s="36"/>
      <c r="B229" s="37"/>
      <c r="C229" s="38"/>
      <c r="D229" s="220" t="s">
        <v>170</v>
      </c>
      <c r="E229" s="38"/>
      <c r="F229" s="221" t="s">
        <v>649</v>
      </c>
      <c r="G229" s="38"/>
      <c r="H229" s="38"/>
      <c r="I229" s="217"/>
      <c r="J229" s="38"/>
      <c r="K229" s="38"/>
      <c r="L229" s="42"/>
      <c r="M229" s="218"/>
      <c r="N229" s="219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170</v>
      </c>
      <c r="AU229" s="15" t="s">
        <v>82</v>
      </c>
    </row>
    <row r="230" s="12" customFormat="1" ht="22.8" customHeight="1">
      <c r="A230" s="12"/>
      <c r="B230" s="186"/>
      <c r="C230" s="187"/>
      <c r="D230" s="188" t="s">
        <v>71</v>
      </c>
      <c r="E230" s="200" t="s">
        <v>650</v>
      </c>
      <c r="F230" s="200" t="s">
        <v>651</v>
      </c>
      <c r="G230" s="187"/>
      <c r="H230" s="187"/>
      <c r="I230" s="190"/>
      <c r="J230" s="201">
        <f>BK230</f>
        <v>0</v>
      </c>
      <c r="K230" s="187"/>
      <c r="L230" s="192"/>
      <c r="M230" s="193"/>
      <c r="N230" s="194"/>
      <c r="O230" s="194"/>
      <c r="P230" s="195">
        <f>SUM(P231:P236)</f>
        <v>0</v>
      </c>
      <c r="Q230" s="194"/>
      <c r="R230" s="195">
        <f>SUM(R231:R236)</f>
        <v>0.00021504</v>
      </c>
      <c r="S230" s="194"/>
      <c r="T230" s="196">
        <f>SUM(T231:T236)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7" t="s">
        <v>82</v>
      </c>
      <c r="AT230" s="198" t="s">
        <v>71</v>
      </c>
      <c r="AU230" s="198" t="s">
        <v>80</v>
      </c>
      <c r="AY230" s="197" t="s">
        <v>158</v>
      </c>
      <c r="BK230" s="199">
        <f>SUM(BK231:BK236)</f>
        <v>0</v>
      </c>
    </row>
    <row r="231" s="2" customFormat="1" ht="16.5" customHeight="1">
      <c r="A231" s="36"/>
      <c r="B231" s="37"/>
      <c r="C231" s="202" t="s">
        <v>632</v>
      </c>
      <c r="D231" s="202" t="s">
        <v>161</v>
      </c>
      <c r="E231" s="203" t="s">
        <v>653</v>
      </c>
      <c r="F231" s="204" t="s">
        <v>654</v>
      </c>
      <c r="G231" s="205" t="s">
        <v>443</v>
      </c>
      <c r="H231" s="206">
        <v>0.80000000000000004</v>
      </c>
      <c r="I231" s="207"/>
      <c r="J231" s="208">
        <f>ROUND(I231*H231,2)</f>
        <v>0</v>
      </c>
      <c r="K231" s="204" t="s">
        <v>165</v>
      </c>
      <c r="L231" s="42"/>
      <c r="M231" s="209" t="s">
        <v>19</v>
      </c>
      <c r="N231" s="210" t="s">
        <v>43</v>
      </c>
      <c r="O231" s="82"/>
      <c r="P231" s="211">
        <f>O231*H231</f>
        <v>0</v>
      </c>
      <c r="Q231" s="211">
        <v>4.1999999999999998E-05</v>
      </c>
      <c r="R231" s="211">
        <f>Q231*H231</f>
        <v>3.3599999999999997E-05</v>
      </c>
      <c r="S231" s="211">
        <v>0</v>
      </c>
      <c r="T231" s="212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13" t="s">
        <v>259</v>
      </c>
      <c r="AT231" s="213" t="s">
        <v>161</v>
      </c>
      <c r="AU231" s="213" t="s">
        <v>82</v>
      </c>
      <c r="AY231" s="15" t="s">
        <v>158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5" t="s">
        <v>80</v>
      </c>
      <c r="BK231" s="214">
        <f>ROUND(I231*H231,2)</f>
        <v>0</v>
      </c>
      <c r="BL231" s="15" t="s">
        <v>259</v>
      </c>
      <c r="BM231" s="213" t="s">
        <v>974</v>
      </c>
    </row>
    <row r="232" s="2" customFormat="1">
      <c r="A232" s="36"/>
      <c r="B232" s="37"/>
      <c r="C232" s="38"/>
      <c r="D232" s="215" t="s">
        <v>168</v>
      </c>
      <c r="E232" s="38"/>
      <c r="F232" s="216" t="s">
        <v>656</v>
      </c>
      <c r="G232" s="38"/>
      <c r="H232" s="38"/>
      <c r="I232" s="217"/>
      <c r="J232" s="38"/>
      <c r="K232" s="38"/>
      <c r="L232" s="42"/>
      <c r="M232" s="218"/>
      <c r="N232" s="219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168</v>
      </c>
      <c r="AU232" s="15" t="s">
        <v>82</v>
      </c>
    </row>
    <row r="233" s="2" customFormat="1">
      <c r="A233" s="36"/>
      <c r="B233" s="37"/>
      <c r="C233" s="38"/>
      <c r="D233" s="220" t="s">
        <v>170</v>
      </c>
      <c r="E233" s="38"/>
      <c r="F233" s="221" t="s">
        <v>657</v>
      </c>
      <c r="G233" s="38"/>
      <c r="H233" s="38"/>
      <c r="I233" s="217"/>
      <c r="J233" s="38"/>
      <c r="K233" s="38"/>
      <c r="L233" s="42"/>
      <c r="M233" s="218"/>
      <c r="N233" s="219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170</v>
      </c>
      <c r="AU233" s="15" t="s">
        <v>82</v>
      </c>
    </row>
    <row r="234" s="2" customFormat="1" ht="16.5" customHeight="1">
      <c r="A234" s="36"/>
      <c r="B234" s="37"/>
      <c r="C234" s="226" t="s">
        <v>638</v>
      </c>
      <c r="D234" s="226" t="s">
        <v>461</v>
      </c>
      <c r="E234" s="227" t="s">
        <v>659</v>
      </c>
      <c r="F234" s="228" t="s">
        <v>660</v>
      </c>
      <c r="G234" s="229" t="s">
        <v>443</v>
      </c>
      <c r="H234" s="230">
        <v>0.86399999999999999</v>
      </c>
      <c r="I234" s="231"/>
      <c r="J234" s="232">
        <f>ROUND(I234*H234,2)</f>
        <v>0</v>
      </c>
      <c r="K234" s="228" t="s">
        <v>165</v>
      </c>
      <c r="L234" s="233"/>
      <c r="M234" s="234" t="s">
        <v>19</v>
      </c>
      <c r="N234" s="235" t="s">
        <v>43</v>
      </c>
      <c r="O234" s="82"/>
      <c r="P234" s="211">
        <f>O234*H234</f>
        <v>0</v>
      </c>
      <c r="Q234" s="211">
        <v>0.00021000000000000001</v>
      </c>
      <c r="R234" s="211">
        <f>Q234*H234</f>
        <v>0.00018144</v>
      </c>
      <c r="S234" s="211">
        <v>0</v>
      </c>
      <c r="T234" s="21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3" t="s">
        <v>570</v>
      </c>
      <c r="AT234" s="213" t="s">
        <v>461</v>
      </c>
      <c r="AU234" s="213" t="s">
        <v>82</v>
      </c>
      <c r="AY234" s="15" t="s">
        <v>158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80</v>
      </c>
      <c r="BK234" s="214">
        <f>ROUND(I234*H234,2)</f>
        <v>0</v>
      </c>
      <c r="BL234" s="15" t="s">
        <v>259</v>
      </c>
      <c r="BM234" s="213" t="s">
        <v>975</v>
      </c>
    </row>
    <row r="235" s="2" customFormat="1">
      <c r="A235" s="36"/>
      <c r="B235" s="37"/>
      <c r="C235" s="38"/>
      <c r="D235" s="215" t="s">
        <v>168</v>
      </c>
      <c r="E235" s="38"/>
      <c r="F235" s="216" t="s">
        <v>660</v>
      </c>
      <c r="G235" s="38"/>
      <c r="H235" s="38"/>
      <c r="I235" s="217"/>
      <c r="J235" s="38"/>
      <c r="K235" s="38"/>
      <c r="L235" s="42"/>
      <c r="M235" s="218"/>
      <c r="N235" s="21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168</v>
      </c>
      <c r="AU235" s="15" t="s">
        <v>82</v>
      </c>
    </row>
    <row r="236" s="2" customFormat="1">
      <c r="A236" s="36"/>
      <c r="B236" s="37"/>
      <c r="C236" s="38"/>
      <c r="D236" s="220" t="s">
        <v>170</v>
      </c>
      <c r="E236" s="38"/>
      <c r="F236" s="221" t="s">
        <v>662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170</v>
      </c>
      <c r="AU236" s="15" t="s">
        <v>82</v>
      </c>
    </row>
    <row r="237" s="12" customFormat="1" ht="22.8" customHeight="1">
      <c r="A237" s="12"/>
      <c r="B237" s="186"/>
      <c r="C237" s="187"/>
      <c r="D237" s="188" t="s">
        <v>71</v>
      </c>
      <c r="E237" s="200" t="s">
        <v>341</v>
      </c>
      <c r="F237" s="200" t="s">
        <v>342</v>
      </c>
      <c r="G237" s="187"/>
      <c r="H237" s="187"/>
      <c r="I237" s="190"/>
      <c r="J237" s="201">
        <f>BK237</f>
        <v>0</v>
      </c>
      <c r="K237" s="187"/>
      <c r="L237" s="192"/>
      <c r="M237" s="193"/>
      <c r="N237" s="194"/>
      <c r="O237" s="194"/>
      <c r="P237" s="195">
        <f>SUM(P238:P270)</f>
        <v>0</v>
      </c>
      <c r="Q237" s="194"/>
      <c r="R237" s="195">
        <f>SUM(R238:R270)</f>
        <v>0.28998101102999996</v>
      </c>
      <c r="S237" s="194"/>
      <c r="T237" s="196">
        <f>SUM(T238:T270)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7" t="s">
        <v>82</v>
      </c>
      <c r="AT237" s="198" t="s">
        <v>71</v>
      </c>
      <c r="AU237" s="198" t="s">
        <v>80</v>
      </c>
      <c r="AY237" s="197" t="s">
        <v>158</v>
      </c>
      <c r="BK237" s="199">
        <f>SUM(BK238:BK270)</f>
        <v>0</v>
      </c>
    </row>
    <row r="238" s="2" customFormat="1" ht="16.5" customHeight="1">
      <c r="A238" s="36"/>
      <c r="B238" s="37"/>
      <c r="C238" s="202" t="s">
        <v>658</v>
      </c>
      <c r="D238" s="202" t="s">
        <v>161</v>
      </c>
      <c r="E238" s="203" t="s">
        <v>664</v>
      </c>
      <c r="F238" s="204" t="s">
        <v>665</v>
      </c>
      <c r="G238" s="205" t="s">
        <v>164</v>
      </c>
      <c r="H238" s="206">
        <v>25.649999999999999</v>
      </c>
      <c r="I238" s="207"/>
      <c r="J238" s="208">
        <f>ROUND(I238*H238,2)</f>
        <v>0</v>
      </c>
      <c r="K238" s="204" t="s">
        <v>165</v>
      </c>
      <c r="L238" s="42"/>
      <c r="M238" s="209" t="s">
        <v>19</v>
      </c>
      <c r="N238" s="210" t="s">
        <v>43</v>
      </c>
      <c r="O238" s="82"/>
      <c r="P238" s="211">
        <f>O238*H238</f>
        <v>0</v>
      </c>
      <c r="Q238" s="211">
        <v>5.7599999999999997E-07</v>
      </c>
      <c r="R238" s="211">
        <f>Q238*H238</f>
        <v>1.4774399999999999E-05</v>
      </c>
      <c r="S238" s="211">
        <v>0</v>
      </c>
      <c r="T238" s="212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13" t="s">
        <v>259</v>
      </c>
      <c r="AT238" s="213" t="s">
        <v>161</v>
      </c>
      <c r="AU238" s="213" t="s">
        <v>82</v>
      </c>
      <c r="AY238" s="15" t="s">
        <v>158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5" t="s">
        <v>80</v>
      </c>
      <c r="BK238" s="214">
        <f>ROUND(I238*H238,2)</f>
        <v>0</v>
      </c>
      <c r="BL238" s="15" t="s">
        <v>259</v>
      </c>
      <c r="BM238" s="213" t="s">
        <v>976</v>
      </c>
    </row>
    <row r="239" s="2" customFormat="1">
      <c r="A239" s="36"/>
      <c r="B239" s="37"/>
      <c r="C239" s="38"/>
      <c r="D239" s="215" t="s">
        <v>168</v>
      </c>
      <c r="E239" s="38"/>
      <c r="F239" s="216" t="s">
        <v>667</v>
      </c>
      <c r="G239" s="38"/>
      <c r="H239" s="38"/>
      <c r="I239" s="217"/>
      <c r="J239" s="38"/>
      <c r="K239" s="38"/>
      <c r="L239" s="42"/>
      <c r="M239" s="218"/>
      <c r="N239" s="219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168</v>
      </c>
      <c r="AU239" s="15" t="s">
        <v>82</v>
      </c>
    </row>
    <row r="240" s="2" customFormat="1">
      <c r="A240" s="36"/>
      <c r="B240" s="37"/>
      <c r="C240" s="38"/>
      <c r="D240" s="220" t="s">
        <v>170</v>
      </c>
      <c r="E240" s="38"/>
      <c r="F240" s="221" t="s">
        <v>668</v>
      </c>
      <c r="G240" s="38"/>
      <c r="H240" s="38"/>
      <c r="I240" s="217"/>
      <c r="J240" s="38"/>
      <c r="K240" s="38"/>
      <c r="L240" s="42"/>
      <c r="M240" s="218"/>
      <c r="N240" s="219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170</v>
      </c>
      <c r="AU240" s="15" t="s">
        <v>82</v>
      </c>
    </row>
    <row r="241" s="2" customFormat="1" ht="16.5" customHeight="1">
      <c r="A241" s="36"/>
      <c r="B241" s="37"/>
      <c r="C241" s="202" t="s">
        <v>977</v>
      </c>
      <c r="D241" s="202" t="s">
        <v>161</v>
      </c>
      <c r="E241" s="203" t="s">
        <v>670</v>
      </c>
      <c r="F241" s="204" t="s">
        <v>671</v>
      </c>
      <c r="G241" s="205" t="s">
        <v>164</v>
      </c>
      <c r="H241" s="206">
        <v>25.649999999999999</v>
      </c>
      <c r="I241" s="207"/>
      <c r="J241" s="208">
        <f>ROUND(I241*H241,2)</f>
        <v>0</v>
      </c>
      <c r="K241" s="204" t="s">
        <v>165</v>
      </c>
      <c r="L241" s="42"/>
      <c r="M241" s="209" t="s">
        <v>19</v>
      </c>
      <c r="N241" s="210" t="s">
        <v>43</v>
      </c>
      <c r="O241" s="82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13" t="s">
        <v>259</v>
      </c>
      <c r="AT241" s="213" t="s">
        <v>161</v>
      </c>
      <c r="AU241" s="213" t="s">
        <v>82</v>
      </c>
      <c r="AY241" s="15" t="s">
        <v>158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5" t="s">
        <v>80</v>
      </c>
      <c r="BK241" s="214">
        <f>ROUND(I241*H241,2)</f>
        <v>0</v>
      </c>
      <c r="BL241" s="15" t="s">
        <v>259</v>
      </c>
      <c r="BM241" s="213" t="s">
        <v>978</v>
      </c>
    </row>
    <row r="242" s="2" customFormat="1">
      <c r="A242" s="36"/>
      <c r="B242" s="37"/>
      <c r="C242" s="38"/>
      <c r="D242" s="215" t="s">
        <v>168</v>
      </c>
      <c r="E242" s="38"/>
      <c r="F242" s="216" t="s">
        <v>673</v>
      </c>
      <c r="G242" s="38"/>
      <c r="H242" s="38"/>
      <c r="I242" s="217"/>
      <c r="J242" s="38"/>
      <c r="K242" s="38"/>
      <c r="L242" s="42"/>
      <c r="M242" s="218"/>
      <c r="N242" s="219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168</v>
      </c>
      <c r="AU242" s="15" t="s">
        <v>82</v>
      </c>
    </row>
    <row r="243" s="2" customFormat="1">
      <c r="A243" s="36"/>
      <c r="B243" s="37"/>
      <c r="C243" s="38"/>
      <c r="D243" s="220" t="s">
        <v>170</v>
      </c>
      <c r="E243" s="38"/>
      <c r="F243" s="221" t="s">
        <v>674</v>
      </c>
      <c r="G243" s="38"/>
      <c r="H243" s="38"/>
      <c r="I243" s="217"/>
      <c r="J243" s="38"/>
      <c r="K243" s="38"/>
      <c r="L243" s="42"/>
      <c r="M243" s="218"/>
      <c r="N243" s="219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170</v>
      </c>
      <c r="AU243" s="15" t="s">
        <v>82</v>
      </c>
    </row>
    <row r="244" s="2" customFormat="1" ht="16.5" customHeight="1">
      <c r="A244" s="36"/>
      <c r="B244" s="37"/>
      <c r="C244" s="202" t="s">
        <v>979</v>
      </c>
      <c r="D244" s="202" t="s">
        <v>161</v>
      </c>
      <c r="E244" s="203" t="s">
        <v>676</v>
      </c>
      <c r="F244" s="204" t="s">
        <v>677</v>
      </c>
      <c r="G244" s="205" t="s">
        <v>164</v>
      </c>
      <c r="H244" s="206">
        <v>25.649999999999999</v>
      </c>
      <c r="I244" s="207"/>
      <c r="J244" s="208">
        <f>ROUND(I244*H244,2)</f>
        <v>0</v>
      </c>
      <c r="K244" s="204" t="s">
        <v>165</v>
      </c>
      <c r="L244" s="42"/>
      <c r="M244" s="209" t="s">
        <v>19</v>
      </c>
      <c r="N244" s="210" t="s">
        <v>43</v>
      </c>
      <c r="O244" s="82"/>
      <c r="P244" s="211">
        <f>O244*H244</f>
        <v>0</v>
      </c>
      <c r="Q244" s="211">
        <v>3.3000000000000003E-05</v>
      </c>
      <c r="R244" s="211">
        <f>Q244*H244</f>
        <v>0.00084645</v>
      </c>
      <c r="S244" s="211">
        <v>0</v>
      </c>
      <c r="T244" s="21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3" t="s">
        <v>259</v>
      </c>
      <c r="AT244" s="213" t="s">
        <v>161</v>
      </c>
      <c r="AU244" s="213" t="s">
        <v>82</v>
      </c>
      <c r="AY244" s="15" t="s">
        <v>158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80</v>
      </c>
      <c r="BK244" s="214">
        <f>ROUND(I244*H244,2)</f>
        <v>0</v>
      </c>
      <c r="BL244" s="15" t="s">
        <v>259</v>
      </c>
      <c r="BM244" s="213" t="s">
        <v>980</v>
      </c>
    </row>
    <row r="245" s="2" customFormat="1">
      <c r="A245" s="36"/>
      <c r="B245" s="37"/>
      <c r="C245" s="38"/>
      <c r="D245" s="215" t="s">
        <v>168</v>
      </c>
      <c r="E245" s="38"/>
      <c r="F245" s="216" t="s">
        <v>679</v>
      </c>
      <c r="G245" s="38"/>
      <c r="H245" s="38"/>
      <c r="I245" s="217"/>
      <c r="J245" s="38"/>
      <c r="K245" s="38"/>
      <c r="L245" s="42"/>
      <c r="M245" s="218"/>
      <c r="N245" s="21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168</v>
      </c>
      <c r="AU245" s="15" t="s">
        <v>82</v>
      </c>
    </row>
    <row r="246" s="2" customFormat="1">
      <c r="A246" s="36"/>
      <c r="B246" s="37"/>
      <c r="C246" s="38"/>
      <c r="D246" s="220" t="s">
        <v>170</v>
      </c>
      <c r="E246" s="38"/>
      <c r="F246" s="221" t="s">
        <v>680</v>
      </c>
      <c r="G246" s="38"/>
      <c r="H246" s="38"/>
      <c r="I246" s="217"/>
      <c r="J246" s="38"/>
      <c r="K246" s="38"/>
      <c r="L246" s="42"/>
      <c r="M246" s="218"/>
      <c r="N246" s="219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170</v>
      </c>
      <c r="AU246" s="15" t="s">
        <v>82</v>
      </c>
    </row>
    <row r="247" s="2" customFormat="1" ht="16.5" customHeight="1">
      <c r="A247" s="36"/>
      <c r="B247" s="37"/>
      <c r="C247" s="202" t="s">
        <v>663</v>
      </c>
      <c r="D247" s="202" t="s">
        <v>161</v>
      </c>
      <c r="E247" s="203" t="s">
        <v>682</v>
      </c>
      <c r="F247" s="204" t="s">
        <v>683</v>
      </c>
      <c r="G247" s="205" t="s">
        <v>164</v>
      </c>
      <c r="H247" s="206">
        <v>25.649999999999999</v>
      </c>
      <c r="I247" s="207"/>
      <c r="J247" s="208">
        <f>ROUND(I247*H247,2)</f>
        <v>0</v>
      </c>
      <c r="K247" s="204" t="s">
        <v>165</v>
      </c>
      <c r="L247" s="42"/>
      <c r="M247" s="209" t="s">
        <v>19</v>
      </c>
      <c r="N247" s="210" t="s">
        <v>43</v>
      </c>
      <c r="O247" s="82"/>
      <c r="P247" s="211">
        <f>O247*H247</f>
        <v>0</v>
      </c>
      <c r="Q247" s="211">
        <v>0.0075820000000000002</v>
      </c>
      <c r="R247" s="211">
        <f>Q247*H247</f>
        <v>0.19447829999999999</v>
      </c>
      <c r="S247" s="211">
        <v>0</v>
      </c>
      <c r="T247" s="21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3" t="s">
        <v>259</v>
      </c>
      <c r="AT247" s="213" t="s">
        <v>161</v>
      </c>
      <c r="AU247" s="213" t="s">
        <v>82</v>
      </c>
      <c r="AY247" s="15" t="s">
        <v>158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80</v>
      </c>
      <c r="BK247" s="214">
        <f>ROUND(I247*H247,2)</f>
        <v>0</v>
      </c>
      <c r="BL247" s="15" t="s">
        <v>259</v>
      </c>
      <c r="BM247" s="213" t="s">
        <v>981</v>
      </c>
    </row>
    <row r="248" s="2" customFormat="1">
      <c r="A248" s="36"/>
      <c r="B248" s="37"/>
      <c r="C248" s="38"/>
      <c r="D248" s="215" t="s">
        <v>168</v>
      </c>
      <c r="E248" s="38"/>
      <c r="F248" s="216" t="s">
        <v>685</v>
      </c>
      <c r="G248" s="38"/>
      <c r="H248" s="38"/>
      <c r="I248" s="217"/>
      <c r="J248" s="38"/>
      <c r="K248" s="38"/>
      <c r="L248" s="42"/>
      <c r="M248" s="218"/>
      <c r="N248" s="219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168</v>
      </c>
      <c r="AU248" s="15" t="s">
        <v>82</v>
      </c>
    </row>
    <row r="249" s="2" customFormat="1">
      <c r="A249" s="36"/>
      <c r="B249" s="37"/>
      <c r="C249" s="38"/>
      <c r="D249" s="220" t="s">
        <v>170</v>
      </c>
      <c r="E249" s="38"/>
      <c r="F249" s="221" t="s">
        <v>686</v>
      </c>
      <c r="G249" s="38"/>
      <c r="H249" s="38"/>
      <c r="I249" s="217"/>
      <c r="J249" s="38"/>
      <c r="K249" s="38"/>
      <c r="L249" s="42"/>
      <c r="M249" s="218"/>
      <c r="N249" s="219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170</v>
      </c>
      <c r="AU249" s="15" t="s">
        <v>82</v>
      </c>
    </row>
    <row r="250" s="2" customFormat="1" ht="16.5" customHeight="1">
      <c r="A250" s="36"/>
      <c r="B250" s="37"/>
      <c r="C250" s="202" t="s">
        <v>669</v>
      </c>
      <c r="D250" s="202" t="s">
        <v>161</v>
      </c>
      <c r="E250" s="203" t="s">
        <v>688</v>
      </c>
      <c r="F250" s="204" t="s">
        <v>689</v>
      </c>
      <c r="G250" s="205" t="s">
        <v>164</v>
      </c>
      <c r="H250" s="206">
        <v>25.649999999999999</v>
      </c>
      <c r="I250" s="207"/>
      <c r="J250" s="208">
        <f>ROUND(I250*H250,2)</f>
        <v>0</v>
      </c>
      <c r="K250" s="204" t="s">
        <v>165</v>
      </c>
      <c r="L250" s="42"/>
      <c r="M250" s="209" t="s">
        <v>19</v>
      </c>
      <c r="N250" s="210" t="s">
        <v>43</v>
      </c>
      <c r="O250" s="82"/>
      <c r="P250" s="211">
        <f>O250*H250</f>
        <v>0</v>
      </c>
      <c r="Q250" s="211">
        <v>0.00029999999999999997</v>
      </c>
      <c r="R250" s="211">
        <f>Q250*H250</f>
        <v>0.0076949999999999987</v>
      </c>
      <c r="S250" s="211">
        <v>0</v>
      </c>
      <c r="T250" s="21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3" t="s">
        <v>259</v>
      </c>
      <c r="AT250" s="213" t="s">
        <v>161</v>
      </c>
      <c r="AU250" s="213" t="s">
        <v>82</v>
      </c>
      <c r="AY250" s="15" t="s">
        <v>158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80</v>
      </c>
      <c r="BK250" s="214">
        <f>ROUND(I250*H250,2)</f>
        <v>0</v>
      </c>
      <c r="BL250" s="15" t="s">
        <v>259</v>
      </c>
      <c r="BM250" s="213" t="s">
        <v>982</v>
      </c>
    </row>
    <row r="251" s="2" customFormat="1">
      <c r="A251" s="36"/>
      <c r="B251" s="37"/>
      <c r="C251" s="38"/>
      <c r="D251" s="215" t="s">
        <v>168</v>
      </c>
      <c r="E251" s="38"/>
      <c r="F251" s="216" t="s">
        <v>691</v>
      </c>
      <c r="G251" s="38"/>
      <c r="H251" s="38"/>
      <c r="I251" s="217"/>
      <c r="J251" s="38"/>
      <c r="K251" s="38"/>
      <c r="L251" s="42"/>
      <c r="M251" s="218"/>
      <c r="N251" s="21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168</v>
      </c>
      <c r="AU251" s="15" t="s">
        <v>82</v>
      </c>
    </row>
    <row r="252" s="2" customFormat="1">
      <c r="A252" s="36"/>
      <c r="B252" s="37"/>
      <c r="C252" s="38"/>
      <c r="D252" s="220" t="s">
        <v>170</v>
      </c>
      <c r="E252" s="38"/>
      <c r="F252" s="221" t="s">
        <v>692</v>
      </c>
      <c r="G252" s="38"/>
      <c r="H252" s="38"/>
      <c r="I252" s="217"/>
      <c r="J252" s="38"/>
      <c r="K252" s="38"/>
      <c r="L252" s="42"/>
      <c r="M252" s="218"/>
      <c r="N252" s="219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170</v>
      </c>
      <c r="AU252" s="15" t="s">
        <v>82</v>
      </c>
    </row>
    <row r="253" s="2" customFormat="1" ht="16.5" customHeight="1">
      <c r="A253" s="36"/>
      <c r="B253" s="37"/>
      <c r="C253" s="226" t="s">
        <v>675</v>
      </c>
      <c r="D253" s="226" t="s">
        <v>461</v>
      </c>
      <c r="E253" s="227" t="s">
        <v>694</v>
      </c>
      <c r="F253" s="228" t="s">
        <v>695</v>
      </c>
      <c r="G253" s="229" t="s">
        <v>164</v>
      </c>
      <c r="H253" s="230">
        <v>28.215</v>
      </c>
      <c r="I253" s="231"/>
      <c r="J253" s="232">
        <f>ROUND(I253*H253,2)</f>
        <v>0</v>
      </c>
      <c r="K253" s="228" t="s">
        <v>165</v>
      </c>
      <c r="L253" s="233"/>
      <c r="M253" s="234" t="s">
        <v>19</v>
      </c>
      <c r="N253" s="235" t="s">
        <v>43</v>
      </c>
      <c r="O253" s="82"/>
      <c r="P253" s="211">
        <f>O253*H253</f>
        <v>0</v>
      </c>
      <c r="Q253" s="211">
        <v>0.00264</v>
      </c>
      <c r="R253" s="211">
        <f>Q253*H253</f>
        <v>0.074487600000000001</v>
      </c>
      <c r="S253" s="211">
        <v>0</v>
      </c>
      <c r="T253" s="212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3" t="s">
        <v>570</v>
      </c>
      <c r="AT253" s="213" t="s">
        <v>461</v>
      </c>
      <c r="AU253" s="213" t="s">
        <v>82</v>
      </c>
      <c r="AY253" s="15" t="s">
        <v>158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80</v>
      </c>
      <c r="BK253" s="214">
        <f>ROUND(I253*H253,2)</f>
        <v>0</v>
      </c>
      <c r="BL253" s="15" t="s">
        <v>259</v>
      </c>
      <c r="BM253" s="213" t="s">
        <v>983</v>
      </c>
    </row>
    <row r="254" s="2" customFormat="1">
      <c r="A254" s="36"/>
      <c r="B254" s="37"/>
      <c r="C254" s="38"/>
      <c r="D254" s="215" t="s">
        <v>168</v>
      </c>
      <c r="E254" s="38"/>
      <c r="F254" s="216" t="s">
        <v>695</v>
      </c>
      <c r="G254" s="38"/>
      <c r="H254" s="38"/>
      <c r="I254" s="217"/>
      <c r="J254" s="38"/>
      <c r="K254" s="38"/>
      <c r="L254" s="42"/>
      <c r="M254" s="218"/>
      <c r="N254" s="219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168</v>
      </c>
      <c r="AU254" s="15" t="s">
        <v>82</v>
      </c>
    </row>
    <row r="255" s="2" customFormat="1">
      <c r="A255" s="36"/>
      <c r="B255" s="37"/>
      <c r="C255" s="38"/>
      <c r="D255" s="220" t="s">
        <v>170</v>
      </c>
      <c r="E255" s="38"/>
      <c r="F255" s="221" t="s">
        <v>697</v>
      </c>
      <c r="G255" s="38"/>
      <c r="H255" s="38"/>
      <c r="I255" s="217"/>
      <c r="J255" s="38"/>
      <c r="K255" s="38"/>
      <c r="L255" s="42"/>
      <c r="M255" s="218"/>
      <c r="N255" s="219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170</v>
      </c>
      <c r="AU255" s="15" t="s">
        <v>82</v>
      </c>
    </row>
    <row r="256" s="2" customFormat="1" ht="16.5" customHeight="1">
      <c r="A256" s="36"/>
      <c r="B256" s="37"/>
      <c r="C256" s="202" t="s">
        <v>681</v>
      </c>
      <c r="D256" s="202" t="s">
        <v>161</v>
      </c>
      <c r="E256" s="203" t="s">
        <v>699</v>
      </c>
      <c r="F256" s="204" t="s">
        <v>700</v>
      </c>
      <c r="G256" s="205" t="s">
        <v>443</v>
      </c>
      <c r="H256" s="206">
        <v>33.700000000000003</v>
      </c>
      <c r="I256" s="207"/>
      <c r="J256" s="208">
        <f>ROUND(I256*H256,2)</f>
        <v>0</v>
      </c>
      <c r="K256" s="204" t="s">
        <v>165</v>
      </c>
      <c r="L256" s="42"/>
      <c r="M256" s="209" t="s">
        <v>19</v>
      </c>
      <c r="N256" s="210" t="s">
        <v>43</v>
      </c>
      <c r="O256" s="82"/>
      <c r="P256" s="211">
        <f>O256*H256</f>
        <v>0</v>
      </c>
      <c r="Q256" s="211">
        <v>1.26999E-05</v>
      </c>
      <c r="R256" s="211">
        <f>Q256*H256</f>
        <v>0.00042798663000000002</v>
      </c>
      <c r="S256" s="211">
        <v>0</v>
      </c>
      <c r="T256" s="21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13" t="s">
        <v>259</v>
      </c>
      <c r="AT256" s="213" t="s">
        <v>161</v>
      </c>
      <c r="AU256" s="213" t="s">
        <v>82</v>
      </c>
      <c r="AY256" s="15" t="s">
        <v>158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5" t="s">
        <v>80</v>
      </c>
      <c r="BK256" s="214">
        <f>ROUND(I256*H256,2)</f>
        <v>0</v>
      </c>
      <c r="BL256" s="15" t="s">
        <v>259</v>
      </c>
      <c r="BM256" s="213" t="s">
        <v>984</v>
      </c>
    </row>
    <row r="257" s="2" customFormat="1">
      <c r="A257" s="36"/>
      <c r="B257" s="37"/>
      <c r="C257" s="38"/>
      <c r="D257" s="215" t="s">
        <v>168</v>
      </c>
      <c r="E257" s="38"/>
      <c r="F257" s="216" t="s">
        <v>702</v>
      </c>
      <c r="G257" s="38"/>
      <c r="H257" s="38"/>
      <c r="I257" s="217"/>
      <c r="J257" s="38"/>
      <c r="K257" s="38"/>
      <c r="L257" s="42"/>
      <c r="M257" s="218"/>
      <c r="N257" s="219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168</v>
      </c>
      <c r="AU257" s="15" t="s">
        <v>82</v>
      </c>
    </row>
    <row r="258" s="2" customFormat="1">
      <c r="A258" s="36"/>
      <c r="B258" s="37"/>
      <c r="C258" s="38"/>
      <c r="D258" s="220" t="s">
        <v>170</v>
      </c>
      <c r="E258" s="38"/>
      <c r="F258" s="221" t="s">
        <v>703</v>
      </c>
      <c r="G258" s="38"/>
      <c r="H258" s="38"/>
      <c r="I258" s="217"/>
      <c r="J258" s="38"/>
      <c r="K258" s="38"/>
      <c r="L258" s="42"/>
      <c r="M258" s="218"/>
      <c r="N258" s="219"/>
      <c r="O258" s="82"/>
      <c r="P258" s="82"/>
      <c r="Q258" s="82"/>
      <c r="R258" s="82"/>
      <c r="S258" s="82"/>
      <c r="T258" s="83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170</v>
      </c>
      <c r="AU258" s="15" t="s">
        <v>82</v>
      </c>
    </row>
    <row r="259" s="2" customFormat="1" ht="16.5" customHeight="1">
      <c r="A259" s="36"/>
      <c r="B259" s="37"/>
      <c r="C259" s="226" t="s">
        <v>687</v>
      </c>
      <c r="D259" s="226" t="s">
        <v>461</v>
      </c>
      <c r="E259" s="227" t="s">
        <v>705</v>
      </c>
      <c r="F259" s="228" t="s">
        <v>706</v>
      </c>
      <c r="G259" s="229" t="s">
        <v>443</v>
      </c>
      <c r="H259" s="230">
        <v>34.374000000000002</v>
      </c>
      <c r="I259" s="231"/>
      <c r="J259" s="232">
        <f>ROUND(I259*H259,2)</f>
        <v>0</v>
      </c>
      <c r="K259" s="228" t="s">
        <v>165</v>
      </c>
      <c r="L259" s="233"/>
      <c r="M259" s="234" t="s">
        <v>19</v>
      </c>
      <c r="N259" s="235" t="s">
        <v>43</v>
      </c>
      <c r="O259" s="82"/>
      <c r="P259" s="211">
        <f>O259*H259</f>
        <v>0</v>
      </c>
      <c r="Q259" s="211">
        <v>0.00035</v>
      </c>
      <c r="R259" s="211">
        <f>Q259*H259</f>
        <v>0.012030900000000001</v>
      </c>
      <c r="S259" s="211">
        <v>0</v>
      </c>
      <c r="T259" s="21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13" t="s">
        <v>570</v>
      </c>
      <c r="AT259" s="213" t="s">
        <v>461</v>
      </c>
      <c r="AU259" s="213" t="s">
        <v>82</v>
      </c>
      <c r="AY259" s="15" t="s">
        <v>158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80</v>
      </c>
      <c r="BK259" s="214">
        <f>ROUND(I259*H259,2)</f>
        <v>0</v>
      </c>
      <c r="BL259" s="15" t="s">
        <v>259</v>
      </c>
      <c r="BM259" s="213" t="s">
        <v>985</v>
      </c>
    </row>
    <row r="260" s="2" customFormat="1">
      <c r="A260" s="36"/>
      <c r="B260" s="37"/>
      <c r="C260" s="38"/>
      <c r="D260" s="215" t="s">
        <v>168</v>
      </c>
      <c r="E260" s="38"/>
      <c r="F260" s="216" t="s">
        <v>706</v>
      </c>
      <c r="G260" s="38"/>
      <c r="H260" s="38"/>
      <c r="I260" s="217"/>
      <c r="J260" s="38"/>
      <c r="K260" s="38"/>
      <c r="L260" s="42"/>
      <c r="M260" s="218"/>
      <c r="N260" s="219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168</v>
      </c>
      <c r="AU260" s="15" t="s">
        <v>82</v>
      </c>
    </row>
    <row r="261" s="2" customFormat="1">
      <c r="A261" s="36"/>
      <c r="B261" s="37"/>
      <c r="C261" s="38"/>
      <c r="D261" s="220" t="s">
        <v>170</v>
      </c>
      <c r="E261" s="38"/>
      <c r="F261" s="221" t="s">
        <v>708</v>
      </c>
      <c r="G261" s="38"/>
      <c r="H261" s="38"/>
      <c r="I261" s="217"/>
      <c r="J261" s="38"/>
      <c r="K261" s="38"/>
      <c r="L261" s="42"/>
      <c r="M261" s="218"/>
      <c r="N261" s="219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170</v>
      </c>
      <c r="AU261" s="15" t="s">
        <v>82</v>
      </c>
    </row>
    <row r="262" s="2" customFormat="1" ht="16.5" customHeight="1">
      <c r="A262" s="36"/>
      <c r="B262" s="37"/>
      <c r="C262" s="202" t="s">
        <v>693</v>
      </c>
      <c r="D262" s="202" t="s">
        <v>161</v>
      </c>
      <c r="E262" s="203" t="s">
        <v>710</v>
      </c>
      <c r="F262" s="204" t="s">
        <v>711</v>
      </c>
      <c r="G262" s="205" t="s">
        <v>164</v>
      </c>
      <c r="H262" s="206">
        <v>25.649999999999999</v>
      </c>
      <c r="I262" s="207"/>
      <c r="J262" s="208">
        <f>ROUND(I262*H262,2)</f>
        <v>0</v>
      </c>
      <c r="K262" s="204" t="s">
        <v>165</v>
      </c>
      <c r="L262" s="42"/>
      <c r="M262" s="209" t="s">
        <v>19</v>
      </c>
      <c r="N262" s="210" t="s">
        <v>43</v>
      </c>
      <c r="O262" s="82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13" t="s">
        <v>259</v>
      </c>
      <c r="AT262" s="213" t="s">
        <v>161</v>
      </c>
      <c r="AU262" s="213" t="s">
        <v>82</v>
      </c>
      <c r="AY262" s="15" t="s">
        <v>158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5" t="s">
        <v>80</v>
      </c>
      <c r="BK262" s="214">
        <f>ROUND(I262*H262,2)</f>
        <v>0</v>
      </c>
      <c r="BL262" s="15" t="s">
        <v>259</v>
      </c>
      <c r="BM262" s="213" t="s">
        <v>986</v>
      </c>
    </row>
    <row r="263" s="2" customFormat="1">
      <c r="A263" s="36"/>
      <c r="B263" s="37"/>
      <c r="C263" s="38"/>
      <c r="D263" s="215" t="s">
        <v>168</v>
      </c>
      <c r="E263" s="38"/>
      <c r="F263" s="216" t="s">
        <v>713</v>
      </c>
      <c r="G263" s="38"/>
      <c r="H263" s="38"/>
      <c r="I263" s="217"/>
      <c r="J263" s="38"/>
      <c r="K263" s="38"/>
      <c r="L263" s="42"/>
      <c r="M263" s="218"/>
      <c r="N263" s="219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168</v>
      </c>
      <c r="AU263" s="15" t="s">
        <v>82</v>
      </c>
    </row>
    <row r="264" s="2" customFormat="1">
      <c r="A264" s="36"/>
      <c r="B264" s="37"/>
      <c r="C264" s="38"/>
      <c r="D264" s="220" t="s">
        <v>170</v>
      </c>
      <c r="E264" s="38"/>
      <c r="F264" s="221" t="s">
        <v>714</v>
      </c>
      <c r="G264" s="38"/>
      <c r="H264" s="38"/>
      <c r="I264" s="217"/>
      <c r="J264" s="38"/>
      <c r="K264" s="38"/>
      <c r="L264" s="42"/>
      <c r="M264" s="218"/>
      <c r="N264" s="219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170</v>
      </c>
      <c r="AU264" s="15" t="s">
        <v>82</v>
      </c>
    </row>
    <row r="265" s="2" customFormat="1" ht="16.5" customHeight="1">
      <c r="A265" s="36"/>
      <c r="B265" s="37"/>
      <c r="C265" s="202" t="s">
        <v>698</v>
      </c>
      <c r="D265" s="202" t="s">
        <v>161</v>
      </c>
      <c r="E265" s="203" t="s">
        <v>987</v>
      </c>
      <c r="F265" s="204" t="s">
        <v>988</v>
      </c>
      <c r="G265" s="205" t="s">
        <v>220</v>
      </c>
      <c r="H265" s="206">
        <v>0.28999999999999998</v>
      </c>
      <c r="I265" s="207"/>
      <c r="J265" s="208">
        <f>ROUND(I265*H265,2)</f>
        <v>0</v>
      </c>
      <c r="K265" s="204" t="s">
        <v>165</v>
      </c>
      <c r="L265" s="42"/>
      <c r="M265" s="209" t="s">
        <v>19</v>
      </c>
      <c r="N265" s="210" t="s">
        <v>43</v>
      </c>
      <c r="O265" s="82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3" t="s">
        <v>259</v>
      </c>
      <c r="AT265" s="213" t="s">
        <v>161</v>
      </c>
      <c r="AU265" s="213" t="s">
        <v>82</v>
      </c>
      <c r="AY265" s="15" t="s">
        <v>158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80</v>
      </c>
      <c r="BK265" s="214">
        <f>ROUND(I265*H265,2)</f>
        <v>0</v>
      </c>
      <c r="BL265" s="15" t="s">
        <v>259</v>
      </c>
      <c r="BM265" s="213" t="s">
        <v>989</v>
      </c>
    </row>
    <row r="266" s="2" customFormat="1">
      <c r="A266" s="36"/>
      <c r="B266" s="37"/>
      <c r="C266" s="38"/>
      <c r="D266" s="215" t="s">
        <v>168</v>
      </c>
      <c r="E266" s="38"/>
      <c r="F266" s="216" t="s">
        <v>990</v>
      </c>
      <c r="G266" s="38"/>
      <c r="H266" s="38"/>
      <c r="I266" s="217"/>
      <c r="J266" s="38"/>
      <c r="K266" s="38"/>
      <c r="L266" s="42"/>
      <c r="M266" s="218"/>
      <c r="N266" s="219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168</v>
      </c>
      <c r="AU266" s="15" t="s">
        <v>82</v>
      </c>
    </row>
    <row r="267" s="2" customFormat="1">
      <c r="A267" s="36"/>
      <c r="B267" s="37"/>
      <c r="C267" s="38"/>
      <c r="D267" s="220" t="s">
        <v>170</v>
      </c>
      <c r="E267" s="38"/>
      <c r="F267" s="221" t="s">
        <v>991</v>
      </c>
      <c r="G267" s="38"/>
      <c r="H267" s="38"/>
      <c r="I267" s="217"/>
      <c r="J267" s="38"/>
      <c r="K267" s="38"/>
      <c r="L267" s="42"/>
      <c r="M267" s="218"/>
      <c r="N267" s="219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170</v>
      </c>
      <c r="AU267" s="15" t="s">
        <v>82</v>
      </c>
    </row>
    <row r="268" s="2" customFormat="1" ht="16.5" customHeight="1">
      <c r="A268" s="36"/>
      <c r="B268" s="37"/>
      <c r="C268" s="202" t="s">
        <v>704</v>
      </c>
      <c r="D268" s="202" t="s">
        <v>161</v>
      </c>
      <c r="E268" s="203" t="s">
        <v>722</v>
      </c>
      <c r="F268" s="204" t="s">
        <v>723</v>
      </c>
      <c r="G268" s="205" t="s">
        <v>220</v>
      </c>
      <c r="H268" s="206">
        <v>0.28999999999999998</v>
      </c>
      <c r="I268" s="207"/>
      <c r="J268" s="208">
        <f>ROUND(I268*H268,2)</f>
        <v>0</v>
      </c>
      <c r="K268" s="204" t="s">
        <v>165</v>
      </c>
      <c r="L268" s="42"/>
      <c r="M268" s="209" t="s">
        <v>19</v>
      </c>
      <c r="N268" s="210" t="s">
        <v>43</v>
      </c>
      <c r="O268" s="82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13" t="s">
        <v>259</v>
      </c>
      <c r="AT268" s="213" t="s">
        <v>161</v>
      </c>
      <c r="AU268" s="213" t="s">
        <v>82</v>
      </c>
      <c r="AY268" s="15" t="s">
        <v>158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5" t="s">
        <v>80</v>
      </c>
      <c r="BK268" s="214">
        <f>ROUND(I268*H268,2)</f>
        <v>0</v>
      </c>
      <c r="BL268" s="15" t="s">
        <v>259</v>
      </c>
      <c r="BM268" s="213" t="s">
        <v>992</v>
      </c>
    </row>
    <row r="269" s="2" customFormat="1">
      <c r="A269" s="36"/>
      <c r="B269" s="37"/>
      <c r="C269" s="38"/>
      <c r="D269" s="215" t="s">
        <v>168</v>
      </c>
      <c r="E269" s="38"/>
      <c r="F269" s="216" t="s">
        <v>725</v>
      </c>
      <c r="G269" s="38"/>
      <c r="H269" s="38"/>
      <c r="I269" s="217"/>
      <c r="J269" s="38"/>
      <c r="K269" s="38"/>
      <c r="L269" s="42"/>
      <c r="M269" s="218"/>
      <c r="N269" s="219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168</v>
      </c>
      <c r="AU269" s="15" t="s">
        <v>82</v>
      </c>
    </row>
    <row r="270" s="2" customFormat="1">
      <c r="A270" s="36"/>
      <c r="B270" s="37"/>
      <c r="C270" s="38"/>
      <c r="D270" s="220" t="s">
        <v>170</v>
      </c>
      <c r="E270" s="38"/>
      <c r="F270" s="221" t="s">
        <v>726</v>
      </c>
      <c r="G270" s="38"/>
      <c r="H270" s="38"/>
      <c r="I270" s="217"/>
      <c r="J270" s="38"/>
      <c r="K270" s="38"/>
      <c r="L270" s="42"/>
      <c r="M270" s="218"/>
      <c r="N270" s="219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170</v>
      </c>
      <c r="AU270" s="15" t="s">
        <v>82</v>
      </c>
    </row>
    <row r="271" s="12" customFormat="1" ht="22.8" customHeight="1">
      <c r="A271" s="12"/>
      <c r="B271" s="186"/>
      <c r="C271" s="187"/>
      <c r="D271" s="188" t="s">
        <v>71</v>
      </c>
      <c r="E271" s="200" t="s">
        <v>727</v>
      </c>
      <c r="F271" s="200" t="s">
        <v>728</v>
      </c>
      <c r="G271" s="187"/>
      <c r="H271" s="187"/>
      <c r="I271" s="190"/>
      <c r="J271" s="201">
        <f>BK271</f>
        <v>0</v>
      </c>
      <c r="K271" s="187"/>
      <c r="L271" s="192"/>
      <c r="M271" s="193"/>
      <c r="N271" s="194"/>
      <c r="O271" s="194"/>
      <c r="P271" s="195">
        <f>SUM(P272:P301)</f>
        <v>0</v>
      </c>
      <c r="Q271" s="194"/>
      <c r="R271" s="195">
        <f>SUM(R272:R301)</f>
        <v>1.27201698167</v>
      </c>
      <c r="S271" s="194"/>
      <c r="T271" s="196">
        <f>SUM(T272:T301)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7" t="s">
        <v>82</v>
      </c>
      <c r="AT271" s="198" t="s">
        <v>71</v>
      </c>
      <c r="AU271" s="198" t="s">
        <v>80</v>
      </c>
      <c r="AY271" s="197" t="s">
        <v>158</v>
      </c>
      <c r="BK271" s="199">
        <f>SUM(BK272:BK301)</f>
        <v>0</v>
      </c>
    </row>
    <row r="272" s="2" customFormat="1" ht="16.5" customHeight="1">
      <c r="A272" s="36"/>
      <c r="B272" s="37"/>
      <c r="C272" s="202" t="s">
        <v>709</v>
      </c>
      <c r="D272" s="202" t="s">
        <v>161</v>
      </c>
      <c r="E272" s="203" t="s">
        <v>730</v>
      </c>
      <c r="F272" s="204" t="s">
        <v>731</v>
      </c>
      <c r="G272" s="205" t="s">
        <v>164</v>
      </c>
      <c r="H272" s="206">
        <v>52.460999999999999</v>
      </c>
      <c r="I272" s="207"/>
      <c r="J272" s="208">
        <f>ROUND(I272*H272,2)</f>
        <v>0</v>
      </c>
      <c r="K272" s="204" t="s">
        <v>165</v>
      </c>
      <c r="L272" s="42"/>
      <c r="M272" s="209" t="s">
        <v>19</v>
      </c>
      <c r="N272" s="210" t="s">
        <v>43</v>
      </c>
      <c r="O272" s="82"/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13" t="s">
        <v>259</v>
      </c>
      <c r="AT272" s="213" t="s">
        <v>161</v>
      </c>
      <c r="AU272" s="213" t="s">
        <v>82</v>
      </c>
      <c r="AY272" s="15" t="s">
        <v>158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5" t="s">
        <v>80</v>
      </c>
      <c r="BK272" s="214">
        <f>ROUND(I272*H272,2)</f>
        <v>0</v>
      </c>
      <c r="BL272" s="15" t="s">
        <v>259</v>
      </c>
      <c r="BM272" s="213" t="s">
        <v>993</v>
      </c>
    </row>
    <row r="273" s="2" customFormat="1">
      <c r="A273" s="36"/>
      <c r="B273" s="37"/>
      <c r="C273" s="38"/>
      <c r="D273" s="215" t="s">
        <v>168</v>
      </c>
      <c r="E273" s="38"/>
      <c r="F273" s="216" t="s">
        <v>733</v>
      </c>
      <c r="G273" s="38"/>
      <c r="H273" s="38"/>
      <c r="I273" s="217"/>
      <c r="J273" s="38"/>
      <c r="K273" s="38"/>
      <c r="L273" s="42"/>
      <c r="M273" s="218"/>
      <c r="N273" s="219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168</v>
      </c>
      <c r="AU273" s="15" t="s">
        <v>82</v>
      </c>
    </row>
    <row r="274" s="2" customFormat="1">
      <c r="A274" s="36"/>
      <c r="B274" s="37"/>
      <c r="C274" s="38"/>
      <c r="D274" s="220" t="s">
        <v>170</v>
      </c>
      <c r="E274" s="38"/>
      <c r="F274" s="221" t="s">
        <v>734</v>
      </c>
      <c r="G274" s="38"/>
      <c r="H274" s="38"/>
      <c r="I274" s="217"/>
      <c r="J274" s="38"/>
      <c r="K274" s="38"/>
      <c r="L274" s="42"/>
      <c r="M274" s="218"/>
      <c r="N274" s="219"/>
      <c r="O274" s="82"/>
      <c r="P274" s="82"/>
      <c r="Q274" s="82"/>
      <c r="R274" s="82"/>
      <c r="S274" s="82"/>
      <c r="T274" s="83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170</v>
      </c>
      <c r="AU274" s="15" t="s">
        <v>82</v>
      </c>
    </row>
    <row r="275" s="2" customFormat="1" ht="16.5" customHeight="1">
      <c r="A275" s="36"/>
      <c r="B275" s="37"/>
      <c r="C275" s="202" t="s">
        <v>715</v>
      </c>
      <c r="D275" s="202" t="s">
        <v>161</v>
      </c>
      <c r="E275" s="203" t="s">
        <v>736</v>
      </c>
      <c r="F275" s="204" t="s">
        <v>737</v>
      </c>
      <c r="G275" s="205" t="s">
        <v>164</v>
      </c>
      <c r="H275" s="206">
        <v>52.460999999999999</v>
      </c>
      <c r="I275" s="207"/>
      <c r="J275" s="208">
        <f>ROUND(I275*H275,2)</f>
        <v>0</v>
      </c>
      <c r="K275" s="204" t="s">
        <v>165</v>
      </c>
      <c r="L275" s="42"/>
      <c r="M275" s="209" t="s">
        <v>19</v>
      </c>
      <c r="N275" s="210" t="s">
        <v>43</v>
      </c>
      <c r="O275" s="82"/>
      <c r="P275" s="211">
        <f>O275*H275</f>
        <v>0</v>
      </c>
      <c r="Q275" s="211">
        <v>0.00029999999999999997</v>
      </c>
      <c r="R275" s="211">
        <f>Q275*H275</f>
        <v>0.015738299999999997</v>
      </c>
      <c r="S275" s="211">
        <v>0</v>
      </c>
      <c r="T275" s="21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13" t="s">
        <v>259</v>
      </c>
      <c r="AT275" s="213" t="s">
        <v>161</v>
      </c>
      <c r="AU275" s="213" t="s">
        <v>82</v>
      </c>
      <c r="AY275" s="15" t="s">
        <v>158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5" t="s">
        <v>80</v>
      </c>
      <c r="BK275" s="214">
        <f>ROUND(I275*H275,2)</f>
        <v>0</v>
      </c>
      <c r="BL275" s="15" t="s">
        <v>259</v>
      </c>
      <c r="BM275" s="213" t="s">
        <v>994</v>
      </c>
    </row>
    <row r="276" s="2" customFormat="1">
      <c r="A276" s="36"/>
      <c r="B276" s="37"/>
      <c r="C276" s="38"/>
      <c r="D276" s="215" t="s">
        <v>168</v>
      </c>
      <c r="E276" s="38"/>
      <c r="F276" s="216" t="s">
        <v>739</v>
      </c>
      <c r="G276" s="38"/>
      <c r="H276" s="38"/>
      <c r="I276" s="217"/>
      <c r="J276" s="38"/>
      <c r="K276" s="38"/>
      <c r="L276" s="42"/>
      <c r="M276" s="218"/>
      <c r="N276" s="219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168</v>
      </c>
      <c r="AU276" s="15" t="s">
        <v>82</v>
      </c>
    </row>
    <row r="277" s="2" customFormat="1">
      <c r="A277" s="36"/>
      <c r="B277" s="37"/>
      <c r="C277" s="38"/>
      <c r="D277" s="220" t="s">
        <v>170</v>
      </c>
      <c r="E277" s="38"/>
      <c r="F277" s="221" t="s">
        <v>740</v>
      </c>
      <c r="G277" s="38"/>
      <c r="H277" s="38"/>
      <c r="I277" s="217"/>
      <c r="J277" s="38"/>
      <c r="K277" s="38"/>
      <c r="L277" s="42"/>
      <c r="M277" s="218"/>
      <c r="N277" s="219"/>
      <c r="O277" s="82"/>
      <c r="P277" s="82"/>
      <c r="Q277" s="82"/>
      <c r="R277" s="82"/>
      <c r="S277" s="82"/>
      <c r="T277" s="83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170</v>
      </c>
      <c r="AU277" s="15" t="s">
        <v>82</v>
      </c>
    </row>
    <row r="278" s="2" customFormat="1" ht="16.5" customHeight="1">
      <c r="A278" s="36"/>
      <c r="B278" s="37"/>
      <c r="C278" s="202" t="s">
        <v>721</v>
      </c>
      <c r="D278" s="202" t="s">
        <v>161</v>
      </c>
      <c r="E278" s="203" t="s">
        <v>741</v>
      </c>
      <c r="F278" s="204" t="s">
        <v>742</v>
      </c>
      <c r="G278" s="205" t="s">
        <v>164</v>
      </c>
      <c r="H278" s="206">
        <v>52.460999999999999</v>
      </c>
      <c r="I278" s="207"/>
      <c r="J278" s="208">
        <f>ROUND(I278*H278,2)</f>
        <v>0</v>
      </c>
      <c r="K278" s="204" t="s">
        <v>165</v>
      </c>
      <c r="L278" s="42"/>
      <c r="M278" s="209" t="s">
        <v>19</v>
      </c>
      <c r="N278" s="210" t="s">
        <v>43</v>
      </c>
      <c r="O278" s="82"/>
      <c r="P278" s="211">
        <f>O278*H278</f>
        <v>0</v>
      </c>
      <c r="Q278" s="211">
        <v>0.0044999999999999997</v>
      </c>
      <c r="R278" s="211">
        <f>Q278*H278</f>
        <v>0.23607449999999997</v>
      </c>
      <c r="S278" s="211">
        <v>0</v>
      </c>
      <c r="T278" s="21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13" t="s">
        <v>259</v>
      </c>
      <c r="AT278" s="213" t="s">
        <v>161</v>
      </c>
      <c r="AU278" s="213" t="s">
        <v>82</v>
      </c>
      <c r="AY278" s="15" t="s">
        <v>158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5" t="s">
        <v>80</v>
      </c>
      <c r="BK278" s="214">
        <f>ROUND(I278*H278,2)</f>
        <v>0</v>
      </c>
      <c r="BL278" s="15" t="s">
        <v>259</v>
      </c>
      <c r="BM278" s="213" t="s">
        <v>995</v>
      </c>
    </row>
    <row r="279" s="2" customFormat="1">
      <c r="A279" s="36"/>
      <c r="B279" s="37"/>
      <c r="C279" s="38"/>
      <c r="D279" s="215" t="s">
        <v>168</v>
      </c>
      <c r="E279" s="38"/>
      <c r="F279" s="216" t="s">
        <v>744</v>
      </c>
      <c r="G279" s="38"/>
      <c r="H279" s="38"/>
      <c r="I279" s="217"/>
      <c r="J279" s="38"/>
      <c r="K279" s="38"/>
      <c r="L279" s="42"/>
      <c r="M279" s="218"/>
      <c r="N279" s="219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168</v>
      </c>
      <c r="AU279" s="15" t="s">
        <v>82</v>
      </c>
    </row>
    <row r="280" s="2" customFormat="1">
      <c r="A280" s="36"/>
      <c r="B280" s="37"/>
      <c r="C280" s="38"/>
      <c r="D280" s="220" t="s">
        <v>170</v>
      </c>
      <c r="E280" s="38"/>
      <c r="F280" s="221" t="s">
        <v>745</v>
      </c>
      <c r="G280" s="38"/>
      <c r="H280" s="38"/>
      <c r="I280" s="217"/>
      <c r="J280" s="38"/>
      <c r="K280" s="38"/>
      <c r="L280" s="42"/>
      <c r="M280" s="218"/>
      <c r="N280" s="219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170</v>
      </c>
      <c r="AU280" s="15" t="s">
        <v>82</v>
      </c>
    </row>
    <row r="281" s="2" customFormat="1" ht="21.75" customHeight="1">
      <c r="A281" s="36"/>
      <c r="B281" s="37"/>
      <c r="C281" s="202" t="s">
        <v>729</v>
      </c>
      <c r="D281" s="202" t="s">
        <v>161</v>
      </c>
      <c r="E281" s="203" t="s">
        <v>747</v>
      </c>
      <c r="F281" s="204" t="s">
        <v>748</v>
      </c>
      <c r="G281" s="205" t="s">
        <v>164</v>
      </c>
      <c r="H281" s="206">
        <v>52.460999999999999</v>
      </c>
      <c r="I281" s="207"/>
      <c r="J281" s="208">
        <f>ROUND(I281*H281,2)</f>
        <v>0</v>
      </c>
      <c r="K281" s="204" t="s">
        <v>165</v>
      </c>
      <c r="L281" s="42"/>
      <c r="M281" s="209" t="s">
        <v>19</v>
      </c>
      <c r="N281" s="210" t="s">
        <v>43</v>
      </c>
      <c r="O281" s="82"/>
      <c r="P281" s="211">
        <f>O281*H281</f>
        <v>0</v>
      </c>
      <c r="Q281" s="211">
        <v>0.0053</v>
      </c>
      <c r="R281" s="211">
        <f>Q281*H281</f>
        <v>0.27804329999999999</v>
      </c>
      <c r="S281" s="211">
        <v>0</v>
      </c>
      <c r="T281" s="21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13" t="s">
        <v>259</v>
      </c>
      <c r="AT281" s="213" t="s">
        <v>161</v>
      </c>
      <c r="AU281" s="213" t="s">
        <v>82</v>
      </c>
      <c r="AY281" s="15" t="s">
        <v>158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5" t="s">
        <v>80</v>
      </c>
      <c r="BK281" s="214">
        <f>ROUND(I281*H281,2)</f>
        <v>0</v>
      </c>
      <c r="BL281" s="15" t="s">
        <v>259</v>
      </c>
      <c r="BM281" s="213" t="s">
        <v>996</v>
      </c>
    </row>
    <row r="282" s="2" customFormat="1">
      <c r="A282" s="36"/>
      <c r="B282" s="37"/>
      <c r="C282" s="38"/>
      <c r="D282" s="215" t="s">
        <v>168</v>
      </c>
      <c r="E282" s="38"/>
      <c r="F282" s="216" t="s">
        <v>750</v>
      </c>
      <c r="G282" s="38"/>
      <c r="H282" s="38"/>
      <c r="I282" s="217"/>
      <c r="J282" s="38"/>
      <c r="K282" s="38"/>
      <c r="L282" s="42"/>
      <c r="M282" s="218"/>
      <c r="N282" s="219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168</v>
      </c>
      <c r="AU282" s="15" t="s">
        <v>82</v>
      </c>
    </row>
    <row r="283" s="2" customFormat="1">
      <c r="A283" s="36"/>
      <c r="B283" s="37"/>
      <c r="C283" s="38"/>
      <c r="D283" s="220" t="s">
        <v>170</v>
      </c>
      <c r="E283" s="38"/>
      <c r="F283" s="221" t="s">
        <v>751</v>
      </c>
      <c r="G283" s="38"/>
      <c r="H283" s="38"/>
      <c r="I283" s="217"/>
      <c r="J283" s="38"/>
      <c r="K283" s="38"/>
      <c r="L283" s="42"/>
      <c r="M283" s="218"/>
      <c r="N283" s="219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170</v>
      </c>
      <c r="AU283" s="15" t="s">
        <v>82</v>
      </c>
    </row>
    <row r="284" s="2" customFormat="1" ht="16.5" customHeight="1">
      <c r="A284" s="36"/>
      <c r="B284" s="37"/>
      <c r="C284" s="226" t="s">
        <v>735</v>
      </c>
      <c r="D284" s="226" t="s">
        <v>461</v>
      </c>
      <c r="E284" s="227" t="s">
        <v>752</v>
      </c>
      <c r="F284" s="228" t="s">
        <v>753</v>
      </c>
      <c r="G284" s="229" t="s">
        <v>164</v>
      </c>
      <c r="H284" s="230">
        <v>57.707000000000001</v>
      </c>
      <c r="I284" s="231"/>
      <c r="J284" s="232">
        <f>ROUND(I284*H284,2)</f>
        <v>0</v>
      </c>
      <c r="K284" s="228" t="s">
        <v>165</v>
      </c>
      <c r="L284" s="233"/>
      <c r="M284" s="234" t="s">
        <v>19</v>
      </c>
      <c r="N284" s="235" t="s">
        <v>43</v>
      </c>
      <c r="O284" s="82"/>
      <c r="P284" s="211">
        <f>O284*H284</f>
        <v>0</v>
      </c>
      <c r="Q284" s="211">
        <v>0.0126</v>
      </c>
      <c r="R284" s="211">
        <f>Q284*H284</f>
        <v>0.72710819999999998</v>
      </c>
      <c r="S284" s="211">
        <v>0</v>
      </c>
      <c r="T284" s="212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13" t="s">
        <v>570</v>
      </c>
      <c r="AT284" s="213" t="s">
        <v>461</v>
      </c>
      <c r="AU284" s="213" t="s">
        <v>82</v>
      </c>
      <c r="AY284" s="15" t="s">
        <v>158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5" t="s">
        <v>80</v>
      </c>
      <c r="BK284" s="214">
        <f>ROUND(I284*H284,2)</f>
        <v>0</v>
      </c>
      <c r="BL284" s="15" t="s">
        <v>259</v>
      </c>
      <c r="BM284" s="213" t="s">
        <v>997</v>
      </c>
    </row>
    <row r="285" s="2" customFormat="1">
      <c r="A285" s="36"/>
      <c r="B285" s="37"/>
      <c r="C285" s="38"/>
      <c r="D285" s="215" t="s">
        <v>168</v>
      </c>
      <c r="E285" s="38"/>
      <c r="F285" s="216" t="s">
        <v>753</v>
      </c>
      <c r="G285" s="38"/>
      <c r="H285" s="38"/>
      <c r="I285" s="217"/>
      <c r="J285" s="38"/>
      <c r="K285" s="38"/>
      <c r="L285" s="42"/>
      <c r="M285" s="218"/>
      <c r="N285" s="219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168</v>
      </c>
      <c r="AU285" s="15" t="s">
        <v>82</v>
      </c>
    </row>
    <row r="286" s="2" customFormat="1">
      <c r="A286" s="36"/>
      <c r="B286" s="37"/>
      <c r="C286" s="38"/>
      <c r="D286" s="220" t="s">
        <v>170</v>
      </c>
      <c r="E286" s="38"/>
      <c r="F286" s="221" t="s">
        <v>755</v>
      </c>
      <c r="G286" s="38"/>
      <c r="H286" s="38"/>
      <c r="I286" s="217"/>
      <c r="J286" s="38"/>
      <c r="K286" s="38"/>
      <c r="L286" s="42"/>
      <c r="M286" s="218"/>
      <c r="N286" s="219"/>
      <c r="O286" s="82"/>
      <c r="P286" s="82"/>
      <c r="Q286" s="82"/>
      <c r="R286" s="82"/>
      <c r="S286" s="82"/>
      <c r="T286" s="83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170</v>
      </c>
      <c r="AU286" s="15" t="s">
        <v>82</v>
      </c>
    </row>
    <row r="287" s="2" customFormat="1" ht="16.5" customHeight="1">
      <c r="A287" s="36"/>
      <c r="B287" s="37"/>
      <c r="C287" s="202" t="s">
        <v>429</v>
      </c>
      <c r="D287" s="202" t="s">
        <v>161</v>
      </c>
      <c r="E287" s="203" t="s">
        <v>756</v>
      </c>
      <c r="F287" s="204" t="s">
        <v>757</v>
      </c>
      <c r="G287" s="205" t="s">
        <v>164</v>
      </c>
      <c r="H287" s="206">
        <v>52.460999999999999</v>
      </c>
      <c r="I287" s="207"/>
      <c r="J287" s="208">
        <f>ROUND(I287*H287,2)</f>
        <v>0</v>
      </c>
      <c r="K287" s="204" t="s">
        <v>165</v>
      </c>
      <c r="L287" s="42"/>
      <c r="M287" s="209" t="s">
        <v>19</v>
      </c>
      <c r="N287" s="210" t="s">
        <v>43</v>
      </c>
      <c r="O287" s="82"/>
      <c r="P287" s="211">
        <f>O287*H287</f>
        <v>0</v>
      </c>
      <c r="Q287" s="211">
        <v>0</v>
      </c>
      <c r="R287" s="211">
        <f>Q287*H287</f>
        <v>0</v>
      </c>
      <c r="S287" s="211">
        <v>0</v>
      </c>
      <c r="T287" s="21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13" t="s">
        <v>259</v>
      </c>
      <c r="AT287" s="213" t="s">
        <v>161</v>
      </c>
      <c r="AU287" s="213" t="s">
        <v>82</v>
      </c>
      <c r="AY287" s="15" t="s">
        <v>158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5" t="s">
        <v>80</v>
      </c>
      <c r="BK287" s="214">
        <f>ROUND(I287*H287,2)</f>
        <v>0</v>
      </c>
      <c r="BL287" s="15" t="s">
        <v>259</v>
      </c>
      <c r="BM287" s="213" t="s">
        <v>998</v>
      </c>
    </row>
    <row r="288" s="2" customFormat="1">
      <c r="A288" s="36"/>
      <c r="B288" s="37"/>
      <c r="C288" s="38"/>
      <c r="D288" s="215" t="s">
        <v>168</v>
      </c>
      <c r="E288" s="38"/>
      <c r="F288" s="216" t="s">
        <v>759</v>
      </c>
      <c r="G288" s="38"/>
      <c r="H288" s="38"/>
      <c r="I288" s="217"/>
      <c r="J288" s="38"/>
      <c r="K288" s="38"/>
      <c r="L288" s="42"/>
      <c r="M288" s="218"/>
      <c r="N288" s="219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168</v>
      </c>
      <c r="AU288" s="15" t="s">
        <v>82</v>
      </c>
    </row>
    <row r="289" s="2" customFormat="1">
      <c r="A289" s="36"/>
      <c r="B289" s="37"/>
      <c r="C289" s="38"/>
      <c r="D289" s="220" t="s">
        <v>170</v>
      </c>
      <c r="E289" s="38"/>
      <c r="F289" s="221" t="s">
        <v>760</v>
      </c>
      <c r="G289" s="38"/>
      <c r="H289" s="38"/>
      <c r="I289" s="217"/>
      <c r="J289" s="38"/>
      <c r="K289" s="38"/>
      <c r="L289" s="42"/>
      <c r="M289" s="218"/>
      <c r="N289" s="219"/>
      <c r="O289" s="82"/>
      <c r="P289" s="82"/>
      <c r="Q289" s="82"/>
      <c r="R289" s="82"/>
      <c r="S289" s="82"/>
      <c r="T289" s="83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170</v>
      </c>
      <c r="AU289" s="15" t="s">
        <v>82</v>
      </c>
    </row>
    <row r="290" s="2" customFormat="1" ht="16.5" customHeight="1">
      <c r="A290" s="36"/>
      <c r="B290" s="37"/>
      <c r="C290" s="202" t="s">
        <v>746</v>
      </c>
      <c r="D290" s="202" t="s">
        <v>161</v>
      </c>
      <c r="E290" s="203" t="s">
        <v>762</v>
      </c>
      <c r="F290" s="204" t="s">
        <v>763</v>
      </c>
      <c r="G290" s="205" t="s">
        <v>164</v>
      </c>
      <c r="H290" s="206">
        <v>1.3</v>
      </c>
      <c r="I290" s="207"/>
      <c r="J290" s="208">
        <f>ROUND(I290*H290,2)</f>
        <v>0</v>
      </c>
      <c r="K290" s="204" t="s">
        <v>165</v>
      </c>
      <c r="L290" s="42"/>
      <c r="M290" s="209" t="s">
        <v>19</v>
      </c>
      <c r="N290" s="210" t="s">
        <v>43</v>
      </c>
      <c r="O290" s="82"/>
      <c r="P290" s="211">
        <f>O290*H290</f>
        <v>0</v>
      </c>
      <c r="Q290" s="211">
        <v>0.00057898590000000005</v>
      </c>
      <c r="R290" s="211">
        <f>Q290*H290</f>
        <v>0.00075268167000000009</v>
      </c>
      <c r="S290" s="211">
        <v>0</v>
      </c>
      <c r="T290" s="21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13" t="s">
        <v>259</v>
      </c>
      <c r="AT290" s="213" t="s">
        <v>161</v>
      </c>
      <c r="AU290" s="213" t="s">
        <v>82</v>
      </c>
      <c r="AY290" s="15" t="s">
        <v>158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5" t="s">
        <v>80</v>
      </c>
      <c r="BK290" s="214">
        <f>ROUND(I290*H290,2)</f>
        <v>0</v>
      </c>
      <c r="BL290" s="15" t="s">
        <v>259</v>
      </c>
      <c r="BM290" s="213" t="s">
        <v>999</v>
      </c>
    </row>
    <row r="291" s="2" customFormat="1">
      <c r="A291" s="36"/>
      <c r="B291" s="37"/>
      <c r="C291" s="38"/>
      <c r="D291" s="215" t="s">
        <v>168</v>
      </c>
      <c r="E291" s="38"/>
      <c r="F291" s="216" t="s">
        <v>765</v>
      </c>
      <c r="G291" s="38"/>
      <c r="H291" s="38"/>
      <c r="I291" s="217"/>
      <c r="J291" s="38"/>
      <c r="K291" s="38"/>
      <c r="L291" s="42"/>
      <c r="M291" s="218"/>
      <c r="N291" s="219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168</v>
      </c>
      <c r="AU291" s="15" t="s">
        <v>82</v>
      </c>
    </row>
    <row r="292" s="2" customFormat="1">
      <c r="A292" s="36"/>
      <c r="B292" s="37"/>
      <c r="C292" s="38"/>
      <c r="D292" s="220" t="s">
        <v>170</v>
      </c>
      <c r="E292" s="38"/>
      <c r="F292" s="221" t="s">
        <v>766</v>
      </c>
      <c r="G292" s="38"/>
      <c r="H292" s="38"/>
      <c r="I292" s="217"/>
      <c r="J292" s="38"/>
      <c r="K292" s="38"/>
      <c r="L292" s="42"/>
      <c r="M292" s="218"/>
      <c r="N292" s="219"/>
      <c r="O292" s="82"/>
      <c r="P292" s="82"/>
      <c r="Q292" s="82"/>
      <c r="R292" s="82"/>
      <c r="S292" s="82"/>
      <c r="T292" s="83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170</v>
      </c>
      <c r="AU292" s="15" t="s">
        <v>82</v>
      </c>
    </row>
    <row r="293" s="2" customFormat="1" ht="16.5" customHeight="1">
      <c r="A293" s="36"/>
      <c r="B293" s="37"/>
      <c r="C293" s="226" t="s">
        <v>447</v>
      </c>
      <c r="D293" s="226" t="s">
        <v>461</v>
      </c>
      <c r="E293" s="227" t="s">
        <v>768</v>
      </c>
      <c r="F293" s="228" t="s">
        <v>769</v>
      </c>
      <c r="G293" s="229" t="s">
        <v>164</v>
      </c>
      <c r="H293" s="230">
        <v>1.4299999999999999</v>
      </c>
      <c r="I293" s="231"/>
      <c r="J293" s="232">
        <f>ROUND(I293*H293,2)</f>
        <v>0</v>
      </c>
      <c r="K293" s="228" t="s">
        <v>165</v>
      </c>
      <c r="L293" s="233"/>
      <c r="M293" s="234" t="s">
        <v>19</v>
      </c>
      <c r="N293" s="235" t="s">
        <v>43</v>
      </c>
      <c r="O293" s="82"/>
      <c r="P293" s="211">
        <f>O293*H293</f>
        <v>0</v>
      </c>
      <c r="Q293" s="211">
        <v>0.01</v>
      </c>
      <c r="R293" s="211">
        <f>Q293*H293</f>
        <v>0.0143</v>
      </c>
      <c r="S293" s="211">
        <v>0</v>
      </c>
      <c r="T293" s="212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13" t="s">
        <v>570</v>
      </c>
      <c r="AT293" s="213" t="s">
        <v>461</v>
      </c>
      <c r="AU293" s="213" t="s">
        <v>82</v>
      </c>
      <c r="AY293" s="15" t="s">
        <v>158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5" t="s">
        <v>80</v>
      </c>
      <c r="BK293" s="214">
        <f>ROUND(I293*H293,2)</f>
        <v>0</v>
      </c>
      <c r="BL293" s="15" t="s">
        <v>259</v>
      </c>
      <c r="BM293" s="213" t="s">
        <v>1000</v>
      </c>
    </row>
    <row r="294" s="2" customFormat="1">
      <c r="A294" s="36"/>
      <c r="B294" s="37"/>
      <c r="C294" s="38"/>
      <c r="D294" s="215" t="s">
        <v>168</v>
      </c>
      <c r="E294" s="38"/>
      <c r="F294" s="216" t="s">
        <v>769</v>
      </c>
      <c r="G294" s="38"/>
      <c r="H294" s="38"/>
      <c r="I294" s="217"/>
      <c r="J294" s="38"/>
      <c r="K294" s="38"/>
      <c r="L294" s="42"/>
      <c r="M294" s="218"/>
      <c r="N294" s="219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168</v>
      </c>
      <c r="AU294" s="15" t="s">
        <v>82</v>
      </c>
    </row>
    <row r="295" s="2" customFormat="1">
      <c r="A295" s="36"/>
      <c r="B295" s="37"/>
      <c r="C295" s="38"/>
      <c r="D295" s="220" t="s">
        <v>170</v>
      </c>
      <c r="E295" s="38"/>
      <c r="F295" s="221" t="s">
        <v>771</v>
      </c>
      <c r="G295" s="38"/>
      <c r="H295" s="38"/>
      <c r="I295" s="217"/>
      <c r="J295" s="38"/>
      <c r="K295" s="38"/>
      <c r="L295" s="42"/>
      <c r="M295" s="218"/>
      <c r="N295" s="219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170</v>
      </c>
      <c r="AU295" s="15" t="s">
        <v>82</v>
      </c>
    </row>
    <row r="296" s="2" customFormat="1" ht="16.5" customHeight="1">
      <c r="A296" s="36"/>
      <c r="B296" s="37"/>
      <c r="C296" s="202" t="s">
        <v>454</v>
      </c>
      <c r="D296" s="202" t="s">
        <v>161</v>
      </c>
      <c r="E296" s="203" t="s">
        <v>1001</v>
      </c>
      <c r="F296" s="204" t="s">
        <v>1002</v>
      </c>
      <c r="G296" s="205" t="s">
        <v>220</v>
      </c>
      <c r="H296" s="206">
        <v>1.272</v>
      </c>
      <c r="I296" s="207"/>
      <c r="J296" s="208">
        <f>ROUND(I296*H296,2)</f>
        <v>0</v>
      </c>
      <c r="K296" s="204" t="s">
        <v>165</v>
      </c>
      <c r="L296" s="42"/>
      <c r="M296" s="209" t="s">
        <v>19</v>
      </c>
      <c r="N296" s="210" t="s">
        <v>43</v>
      </c>
      <c r="O296" s="82"/>
      <c r="P296" s="211">
        <f>O296*H296</f>
        <v>0</v>
      </c>
      <c r="Q296" s="211">
        <v>0</v>
      </c>
      <c r="R296" s="211">
        <f>Q296*H296</f>
        <v>0</v>
      </c>
      <c r="S296" s="211">
        <v>0</v>
      </c>
      <c r="T296" s="21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13" t="s">
        <v>259</v>
      </c>
      <c r="AT296" s="213" t="s">
        <v>161</v>
      </c>
      <c r="AU296" s="213" t="s">
        <v>82</v>
      </c>
      <c r="AY296" s="15" t="s">
        <v>158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5" t="s">
        <v>80</v>
      </c>
      <c r="BK296" s="214">
        <f>ROUND(I296*H296,2)</f>
        <v>0</v>
      </c>
      <c r="BL296" s="15" t="s">
        <v>259</v>
      </c>
      <c r="BM296" s="213" t="s">
        <v>1003</v>
      </c>
    </row>
    <row r="297" s="2" customFormat="1">
      <c r="A297" s="36"/>
      <c r="B297" s="37"/>
      <c r="C297" s="38"/>
      <c r="D297" s="215" t="s">
        <v>168</v>
      </c>
      <c r="E297" s="38"/>
      <c r="F297" s="216" t="s">
        <v>1004</v>
      </c>
      <c r="G297" s="38"/>
      <c r="H297" s="38"/>
      <c r="I297" s="217"/>
      <c r="J297" s="38"/>
      <c r="K297" s="38"/>
      <c r="L297" s="42"/>
      <c r="M297" s="218"/>
      <c r="N297" s="219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168</v>
      </c>
      <c r="AU297" s="15" t="s">
        <v>82</v>
      </c>
    </row>
    <row r="298" s="2" customFormat="1">
      <c r="A298" s="36"/>
      <c r="B298" s="37"/>
      <c r="C298" s="38"/>
      <c r="D298" s="220" t="s">
        <v>170</v>
      </c>
      <c r="E298" s="38"/>
      <c r="F298" s="221" t="s">
        <v>1005</v>
      </c>
      <c r="G298" s="38"/>
      <c r="H298" s="38"/>
      <c r="I298" s="217"/>
      <c r="J298" s="38"/>
      <c r="K298" s="38"/>
      <c r="L298" s="42"/>
      <c r="M298" s="218"/>
      <c r="N298" s="219"/>
      <c r="O298" s="82"/>
      <c r="P298" s="82"/>
      <c r="Q298" s="82"/>
      <c r="R298" s="82"/>
      <c r="S298" s="82"/>
      <c r="T298" s="83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170</v>
      </c>
      <c r="AU298" s="15" t="s">
        <v>82</v>
      </c>
    </row>
    <row r="299" s="2" customFormat="1" ht="16.5" customHeight="1">
      <c r="A299" s="36"/>
      <c r="B299" s="37"/>
      <c r="C299" s="202" t="s">
        <v>761</v>
      </c>
      <c r="D299" s="202" t="s">
        <v>161</v>
      </c>
      <c r="E299" s="203" t="s">
        <v>779</v>
      </c>
      <c r="F299" s="204" t="s">
        <v>780</v>
      </c>
      <c r="G299" s="205" t="s">
        <v>220</v>
      </c>
      <c r="H299" s="206">
        <v>1.272</v>
      </c>
      <c r="I299" s="207"/>
      <c r="J299" s="208">
        <f>ROUND(I299*H299,2)</f>
        <v>0</v>
      </c>
      <c r="K299" s="204" t="s">
        <v>165</v>
      </c>
      <c r="L299" s="42"/>
      <c r="M299" s="209" t="s">
        <v>19</v>
      </c>
      <c r="N299" s="210" t="s">
        <v>43</v>
      </c>
      <c r="O299" s="82"/>
      <c r="P299" s="211">
        <f>O299*H299</f>
        <v>0</v>
      </c>
      <c r="Q299" s="211">
        <v>0</v>
      </c>
      <c r="R299" s="211">
        <f>Q299*H299</f>
        <v>0</v>
      </c>
      <c r="S299" s="211">
        <v>0</v>
      </c>
      <c r="T299" s="212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13" t="s">
        <v>259</v>
      </c>
      <c r="AT299" s="213" t="s">
        <v>161</v>
      </c>
      <c r="AU299" s="213" t="s">
        <v>82</v>
      </c>
      <c r="AY299" s="15" t="s">
        <v>158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5" t="s">
        <v>80</v>
      </c>
      <c r="BK299" s="214">
        <f>ROUND(I299*H299,2)</f>
        <v>0</v>
      </c>
      <c r="BL299" s="15" t="s">
        <v>259</v>
      </c>
      <c r="BM299" s="213" t="s">
        <v>1006</v>
      </c>
    </row>
    <row r="300" s="2" customFormat="1">
      <c r="A300" s="36"/>
      <c r="B300" s="37"/>
      <c r="C300" s="38"/>
      <c r="D300" s="215" t="s">
        <v>168</v>
      </c>
      <c r="E300" s="38"/>
      <c r="F300" s="216" t="s">
        <v>782</v>
      </c>
      <c r="G300" s="38"/>
      <c r="H300" s="38"/>
      <c r="I300" s="217"/>
      <c r="J300" s="38"/>
      <c r="K300" s="38"/>
      <c r="L300" s="42"/>
      <c r="M300" s="218"/>
      <c r="N300" s="219"/>
      <c r="O300" s="82"/>
      <c r="P300" s="82"/>
      <c r="Q300" s="82"/>
      <c r="R300" s="82"/>
      <c r="S300" s="82"/>
      <c r="T300" s="83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168</v>
      </c>
      <c r="AU300" s="15" t="s">
        <v>82</v>
      </c>
    </row>
    <row r="301" s="2" customFormat="1">
      <c r="A301" s="36"/>
      <c r="B301" s="37"/>
      <c r="C301" s="38"/>
      <c r="D301" s="220" t="s">
        <v>170</v>
      </c>
      <c r="E301" s="38"/>
      <c r="F301" s="221" t="s">
        <v>783</v>
      </c>
      <c r="G301" s="38"/>
      <c r="H301" s="38"/>
      <c r="I301" s="217"/>
      <c r="J301" s="38"/>
      <c r="K301" s="38"/>
      <c r="L301" s="42"/>
      <c r="M301" s="218"/>
      <c r="N301" s="219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170</v>
      </c>
      <c r="AU301" s="15" t="s">
        <v>82</v>
      </c>
    </row>
    <row r="302" s="12" customFormat="1" ht="22.8" customHeight="1">
      <c r="A302" s="12"/>
      <c r="B302" s="186"/>
      <c r="C302" s="187"/>
      <c r="D302" s="188" t="s">
        <v>71</v>
      </c>
      <c r="E302" s="200" t="s">
        <v>784</v>
      </c>
      <c r="F302" s="200" t="s">
        <v>785</v>
      </c>
      <c r="G302" s="187"/>
      <c r="H302" s="187"/>
      <c r="I302" s="190"/>
      <c r="J302" s="201">
        <f>BK302</f>
        <v>0</v>
      </c>
      <c r="K302" s="187"/>
      <c r="L302" s="192"/>
      <c r="M302" s="193"/>
      <c r="N302" s="194"/>
      <c r="O302" s="194"/>
      <c r="P302" s="195">
        <f>SUM(P303:P326)</f>
        <v>0</v>
      </c>
      <c r="Q302" s="194"/>
      <c r="R302" s="195">
        <f>SUM(R303:R326)</f>
        <v>0.18216934969999998</v>
      </c>
      <c r="S302" s="194"/>
      <c r="T302" s="196">
        <f>SUM(T303:T326)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97" t="s">
        <v>82</v>
      </c>
      <c r="AT302" s="198" t="s">
        <v>71</v>
      </c>
      <c r="AU302" s="198" t="s">
        <v>80</v>
      </c>
      <c r="AY302" s="197" t="s">
        <v>158</v>
      </c>
      <c r="BK302" s="199">
        <f>SUM(BK303:BK326)</f>
        <v>0</v>
      </c>
    </row>
    <row r="303" s="2" customFormat="1" ht="16.5" customHeight="1">
      <c r="A303" s="36"/>
      <c r="B303" s="37"/>
      <c r="C303" s="202" t="s">
        <v>767</v>
      </c>
      <c r="D303" s="202" t="s">
        <v>161</v>
      </c>
      <c r="E303" s="203" t="s">
        <v>787</v>
      </c>
      <c r="F303" s="204" t="s">
        <v>788</v>
      </c>
      <c r="G303" s="205" t="s">
        <v>164</v>
      </c>
      <c r="H303" s="206">
        <v>109.69</v>
      </c>
      <c r="I303" s="207"/>
      <c r="J303" s="208">
        <f>ROUND(I303*H303,2)</f>
        <v>0</v>
      </c>
      <c r="K303" s="204" t="s">
        <v>165</v>
      </c>
      <c r="L303" s="42"/>
      <c r="M303" s="209" t="s">
        <v>19</v>
      </c>
      <c r="N303" s="210" t="s">
        <v>43</v>
      </c>
      <c r="O303" s="82"/>
      <c r="P303" s="211">
        <f>O303*H303</f>
        <v>0</v>
      </c>
      <c r="Q303" s="211">
        <v>0</v>
      </c>
      <c r="R303" s="211">
        <f>Q303*H303</f>
        <v>0</v>
      </c>
      <c r="S303" s="211">
        <v>0</v>
      </c>
      <c r="T303" s="212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13" t="s">
        <v>259</v>
      </c>
      <c r="AT303" s="213" t="s">
        <v>161</v>
      </c>
      <c r="AU303" s="213" t="s">
        <v>82</v>
      </c>
      <c r="AY303" s="15" t="s">
        <v>158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5" t="s">
        <v>80</v>
      </c>
      <c r="BK303" s="214">
        <f>ROUND(I303*H303,2)</f>
        <v>0</v>
      </c>
      <c r="BL303" s="15" t="s">
        <v>259</v>
      </c>
      <c r="BM303" s="213" t="s">
        <v>1007</v>
      </c>
    </row>
    <row r="304" s="2" customFormat="1">
      <c r="A304" s="36"/>
      <c r="B304" s="37"/>
      <c r="C304" s="38"/>
      <c r="D304" s="215" t="s">
        <v>168</v>
      </c>
      <c r="E304" s="38"/>
      <c r="F304" s="216" t="s">
        <v>790</v>
      </c>
      <c r="G304" s="38"/>
      <c r="H304" s="38"/>
      <c r="I304" s="217"/>
      <c r="J304" s="38"/>
      <c r="K304" s="38"/>
      <c r="L304" s="42"/>
      <c r="M304" s="218"/>
      <c r="N304" s="219"/>
      <c r="O304" s="82"/>
      <c r="P304" s="82"/>
      <c r="Q304" s="82"/>
      <c r="R304" s="82"/>
      <c r="S304" s="82"/>
      <c r="T304" s="83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168</v>
      </c>
      <c r="AU304" s="15" t="s">
        <v>82</v>
      </c>
    </row>
    <row r="305" s="2" customFormat="1">
      <c r="A305" s="36"/>
      <c r="B305" s="37"/>
      <c r="C305" s="38"/>
      <c r="D305" s="220" t="s">
        <v>170</v>
      </c>
      <c r="E305" s="38"/>
      <c r="F305" s="221" t="s">
        <v>791</v>
      </c>
      <c r="G305" s="38"/>
      <c r="H305" s="38"/>
      <c r="I305" s="217"/>
      <c r="J305" s="38"/>
      <c r="K305" s="38"/>
      <c r="L305" s="42"/>
      <c r="M305" s="218"/>
      <c r="N305" s="219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170</v>
      </c>
      <c r="AU305" s="15" t="s">
        <v>82</v>
      </c>
    </row>
    <row r="306" s="2" customFormat="1" ht="16.5" customHeight="1">
      <c r="A306" s="36"/>
      <c r="B306" s="37"/>
      <c r="C306" s="226" t="s">
        <v>772</v>
      </c>
      <c r="D306" s="226" t="s">
        <v>461</v>
      </c>
      <c r="E306" s="227" t="s">
        <v>793</v>
      </c>
      <c r="F306" s="228" t="s">
        <v>794</v>
      </c>
      <c r="G306" s="229" t="s">
        <v>164</v>
      </c>
      <c r="H306" s="230">
        <v>120.65900000000001</v>
      </c>
      <c r="I306" s="231"/>
      <c r="J306" s="232">
        <f>ROUND(I306*H306,2)</f>
        <v>0</v>
      </c>
      <c r="K306" s="228" t="s">
        <v>165</v>
      </c>
      <c r="L306" s="233"/>
      <c r="M306" s="234" t="s">
        <v>19</v>
      </c>
      <c r="N306" s="235" t="s">
        <v>43</v>
      </c>
      <c r="O306" s="82"/>
      <c r="P306" s="211">
        <f>O306*H306</f>
        <v>0</v>
      </c>
      <c r="Q306" s="211">
        <v>0</v>
      </c>
      <c r="R306" s="211">
        <f>Q306*H306</f>
        <v>0</v>
      </c>
      <c r="S306" s="211">
        <v>0</v>
      </c>
      <c r="T306" s="212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13" t="s">
        <v>570</v>
      </c>
      <c r="AT306" s="213" t="s">
        <v>461</v>
      </c>
      <c r="AU306" s="213" t="s">
        <v>82</v>
      </c>
      <c r="AY306" s="15" t="s">
        <v>158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5" t="s">
        <v>80</v>
      </c>
      <c r="BK306" s="214">
        <f>ROUND(I306*H306,2)</f>
        <v>0</v>
      </c>
      <c r="BL306" s="15" t="s">
        <v>259</v>
      </c>
      <c r="BM306" s="213" t="s">
        <v>1008</v>
      </c>
    </row>
    <row r="307" s="2" customFormat="1">
      <c r="A307" s="36"/>
      <c r="B307" s="37"/>
      <c r="C307" s="38"/>
      <c r="D307" s="215" t="s">
        <v>168</v>
      </c>
      <c r="E307" s="38"/>
      <c r="F307" s="216" t="s">
        <v>794</v>
      </c>
      <c r="G307" s="38"/>
      <c r="H307" s="38"/>
      <c r="I307" s="217"/>
      <c r="J307" s="38"/>
      <c r="K307" s="38"/>
      <c r="L307" s="42"/>
      <c r="M307" s="218"/>
      <c r="N307" s="219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168</v>
      </c>
      <c r="AU307" s="15" t="s">
        <v>82</v>
      </c>
    </row>
    <row r="308" s="2" customFormat="1">
      <c r="A308" s="36"/>
      <c r="B308" s="37"/>
      <c r="C308" s="38"/>
      <c r="D308" s="220" t="s">
        <v>170</v>
      </c>
      <c r="E308" s="38"/>
      <c r="F308" s="221" t="s">
        <v>796</v>
      </c>
      <c r="G308" s="38"/>
      <c r="H308" s="38"/>
      <c r="I308" s="217"/>
      <c r="J308" s="38"/>
      <c r="K308" s="38"/>
      <c r="L308" s="42"/>
      <c r="M308" s="218"/>
      <c r="N308" s="219"/>
      <c r="O308" s="82"/>
      <c r="P308" s="82"/>
      <c r="Q308" s="82"/>
      <c r="R308" s="82"/>
      <c r="S308" s="82"/>
      <c r="T308" s="83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170</v>
      </c>
      <c r="AU308" s="15" t="s">
        <v>82</v>
      </c>
    </row>
    <row r="309" s="2" customFormat="1" ht="16.5" customHeight="1">
      <c r="A309" s="36"/>
      <c r="B309" s="37"/>
      <c r="C309" s="202" t="s">
        <v>778</v>
      </c>
      <c r="D309" s="202" t="s">
        <v>161</v>
      </c>
      <c r="E309" s="203" t="s">
        <v>798</v>
      </c>
      <c r="F309" s="204" t="s">
        <v>799</v>
      </c>
      <c r="G309" s="205" t="s">
        <v>164</v>
      </c>
      <c r="H309" s="206">
        <v>21.276</v>
      </c>
      <c r="I309" s="207"/>
      <c r="J309" s="208">
        <f>ROUND(I309*H309,2)</f>
        <v>0</v>
      </c>
      <c r="K309" s="204" t="s">
        <v>165</v>
      </c>
      <c r="L309" s="42"/>
      <c r="M309" s="209" t="s">
        <v>19</v>
      </c>
      <c r="N309" s="210" t="s">
        <v>43</v>
      </c>
      <c r="O309" s="82"/>
      <c r="P309" s="211">
        <f>O309*H309</f>
        <v>0</v>
      </c>
      <c r="Q309" s="211">
        <v>0</v>
      </c>
      <c r="R309" s="211">
        <f>Q309*H309</f>
        <v>0</v>
      </c>
      <c r="S309" s="211">
        <v>0</v>
      </c>
      <c r="T309" s="212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13" t="s">
        <v>259</v>
      </c>
      <c r="AT309" s="213" t="s">
        <v>161</v>
      </c>
      <c r="AU309" s="213" t="s">
        <v>82</v>
      </c>
      <c r="AY309" s="15" t="s">
        <v>158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5" t="s">
        <v>80</v>
      </c>
      <c r="BK309" s="214">
        <f>ROUND(I309*H309,2)</f>
        <v>0</v>
      </c>
      <c r="BL309" s="15" t="s">
        <v>259</v>
      </c>
      <c r="BM309" s="213" t="s">
        <v>1009</v>
      </c>
    </row>
    <row r="310" s="2" customFormat="1">
      <c r="A310" s="36"/>
      <c r="B310" s="37"/>
      <c r="C310" s="38"/>
      <c r="D310" s="215" t="s">
        <v>168</v>
      </c>
      <c r="E310" s="38"/>
      <c r="F310" s="216" t="s">
        <v>801</v>
      </c>
      <c r="G310" s="38"/>
      <c r="H310" s="38"/>
      <c r="I310" s="217"/>
      <c r="J310" s="38"/>
      <c r="K310" s="38"/>
      <c r="L310" s="42"/>
      <c r="M310" s="218"/>
      <c r="N310" s="219"/>
      <c r="O310" s="82"/>
      <c r="P310" s="82"/>
      <c r="Q310" s="82"/>
      <c r="R310" s="82"/>
      <c r="S310" s="82"/>
      <c r="T310" s="83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168</v>
      </c>
      <c r="AU310" s="15" t="s">
        <v>82</v>
      </c>
    </row>
    <row r="311" s="2" customFormat="1">
      <c r="A311" s="36"/>
      <c r="B311" s="37"/>
      <c r="C311" s="38"/>
      <c r="D311" s="220" t="s">
        <v>170</v>
      </c>
      <c r="E311" s="38"/>
      <c r="F311" s="221" t="s">
        <v>802</v>
      </c>
      <c r="G311" s="38"/>
      <c r="H311" s="38"/>
      <c r="I311" s="217"/>
      <c r="J311" s="38"/>
      <c r="K311" s="38"/>
      <c r="L311" s="42"/>
      <c r="M311" s="218"/>
      <c r="N311" s="219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170</v>
      </c>
      <c r="AU311" s="15" t="s">
        <v>82</v>
      </c>
    </row>
    <row r="312" s="2" customFormat="1" ht="16.5" customHeight="1">
      <c r="A312" s="36"/>
      <c r="B312" s="37"/>
      <c r="C312" s="226" t="s">
        <v>786</v>
      </c>
      <c r="D312" s="226" t="s">
        <v>461</v>
      </c>
      <c r="E312" s="227" t="s">
        <v>793</v>
      </c>
      <c r="F312" s="228" t="s">
        <v>794</v>
      </c>
      <c r="G312" s="229" t="s">
        <v>164</v>
      </c>
      <c r="H312" s="230">
        <v>23.404</v>
      </c>
      <c r="I312" s="231"/>
      <c r="J312" s="232">
        <f>ROUND(I312*H312,2)</f>
        <v>0</v>
      </c>
      <c r="K312" s="228" t="s">
        <v>165</v>
      </c>
      <c r="L312" s="233"/>
      <c r="M312" s="234" t="s">
        <v>19</v>
      </c>
      <c r="N312" s="235" t="s">
        <v>43</v>
      </c>
      <c r="O312" s="82"/>
      <c r="P312" s="211">
        <f>O312*H312</f>
        <v>0</v>
      </c>
      <c r="Q312" s="211">
        <v>0</v>
      </c>
      <c r="R312" s="211">
        <f>Q312*H312</f>
        <v>0</v>
      </c>
      <c r="S312" s="211">
        <v>0</v>
      </c>
      <c r="T312" s="212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13" t="s">
        <v>570</v>
      </c>
      <c r="AT312" s="213" t="s">
        <v>461</v>
      </c>
      <c r="AU312" s="213" t="s">
        <v>82</v>
      </c>
      <c r="AY312" s="15" t="s">
        <v>158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5" t="s">
        <v>80</v>
      </c>
      <c r="BK312" s="214">
        <f>ROUND(I312*H312,2)</f>
        <v>0</v>
      </c>
      <c r="BL312" s="15" t="s">
        <v>259</v>
      </c>
      <c r="BM312" s="213" t="s">
        <v>1010</v>
      </c>
    </row>
    <row r="313" s="2" customFormat="1">
      <c r="A313" s="36"/>
      <c r="B313" s="37"/>
      <c r="C313" s="38"/>
      <c r="D313" s="215" t="s">
        <v>168</v>
      </c>
      <c r="E313" s="38"/>
      <c r="F313" s="216" t="s">
        <v>794</v>
      </c>
      <c r="G313" s="38"/>
      <c r="H313" s="38"/>
      <c r="I313" s="217"/>
      <c r="J313" s="38"/>
      <c r="K313" s="38"/>
      <c r="L313" s="42"/>
      <c r="M313" s="218"/>
      <c r="N313" s="219"/>
      <c r="O313" s="82"/>
      <c r="P313" s="82"/>
      <c r="Q313" s="82"/>
      <c r="R313" s="82"/>
      <c r="S313" s="82"/>
      <c r="T313" s="83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168</v>
      </c>
      <c r="AU313" s="15" t="s">
        <v>82</v>
      </c>
    </row>
    <row r="314" s="2" customFormat="1">
      <c r="A314" s="36"/>
      <c r="B314" s="37"/>
      <c r="C314" s="38"/>
      <c r="D314" s="220" t="s">
        <v>170</v>
      </c>
      <c r="E314" s="38"/>
      <c r="F314" s="221" t="s">
        <v>796</v>
      </c>
      <c r="G314" s="38"/>
      <c r="H314" s="38"/>
      <c r="I314" s="217"/>
      <c r="J314" s="38"/>
      <c r="K314" s="38"/>
      <c r="L314" s="42"/>
      <c r="M314" s="218"/>
      <c r="N314" s="219"/>
      <c r="O314" s="82"/>
      <c r="P314" s="82"/>
      <c r="Q314" s="82"/>
      <c r="R314" s="82"/>
      <c r="S314" s="82"/>
      <c r="T314" s="83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170</v>
      </c>
      <c r="AU314" s="15" t="s">
        <v>82</v>
      </c>
    </row>
    <row r="315" s="2" customFormat="1" ht="16.5" customHeight="1">
      <c r="A315" s="36"/>
      <c r="B315" s="37"/>
      <c r="C315" s="202" t="s">
        <v>792</v>
      </c>
      <c r="D315" s="202" t="s">
        <v>161</v>
      </c>
      <c r="E315" s="203" t="s">
        <v>806</v>
      </c>
      <c r="F315" s="204" t="s">
        <v>807</v>
      </c>
      <c r="G315" s="205" t="s">
        <v>164</v>
      </c>
      <c r="H315" s="206">
        <v>391.30700000000002</v>
      </c>
      <c r="I315" s="207"/>
      <c r="J315" s="208">
        <f>ROUND(I315*H315,2)</f>
        <v>0</v>
      </c>
      <c r="K315" s="204" t="s">
        <v>165</v>
      </c>
      <c r="L315" s="42"/>
      <c r="M315" s="209" t="s">
        <v>19</v>
      </c>
      <c r="N315" s="210" t="s">
        <v>43</v>
      </c>
      <c r="O315" s="82"/>
      <c r="P315" s="211">
        <f>O315*H315</f>
        <v>0</v>
      </c>
      <c r="Q315" s="211">
        <v>0.000205</v>
      </c>
      <c r="R315" s="211">
        <f>Q315*H315</f>
        <v>0.080217935000000004</v>
      </c>
      <c r="S315" s="211">
        <v>0</v>
      </c>
      <c r="T315" s="212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13" t="s">
        <v>259</v>
      </c>
      <c r="AT315" s="213" t="s">
        <v>161</v>
      </c>
      <c r="AU315" s="213" t="s">
        <v>82</v>
      </c>
      <c r="AY315" s="15" t="s">
        <v>158</v>
      </c>
      <c r="BE315" s="214">
        <f>IF(N315="základní",J315,0)</f>
        <v>0</v>
      </c>
      <c r="BF315" s="214">
        <f>IF(N315="snížená",J315,0)</f>
        <v>0</v>
      </c>
      <c r="BG315" s="214">
        <f>IF(N315="zákl. přenesená",J315,0)</f>
        <v>0</v>
      </c>
      <c r="BH315" s="214">
        <f>IF(N315="sníž. přenesená",J315,0)</f>
        <v>0</v>
      </c>
      <c r="BI315" s="214">
        <f>IF(N315="nulová",J315,0)</f>
        <v>0</v>
      </c>
      <c r="BJ315" s="15" t="s">
        <v>80</v>
      </c>
      <c r="BK315" s="214">
        <f>ROUND(I315*H315,2)</f>
        <v>0</v>
      </c>
      <c r="BL315" s="15" t="s">
        <v>259</v>
      </c>
      <c r="BM315" s="213" t="s">
        <v>1011</v>
      </c>
    </row>
    <row r="316" s="2" customFormat="1">
      <c r="A316" s="36"/>
      <c r="B316" s="37"/>
      <c r="C316" s="38"/>
      <c r="D316" s="215" t="s">
        <v>168</v>
      </c>
      <c r="E316" s="38"/>
      <c r="F316" s="216" t="s">
        <v>809</v>
      </c>
      <c r="G316" s="38"/>
      <c r="H316" s="38"/>
      <c r="I316" s="217"/>
      <c r="J316" s="38"/>
      <c r="K316" s="38"/>
      <c r="L316" s="42"/>
      <c r="M316" s="218"/>
      <c r="N316" s="219"/>
      <c r="O316" s="82"/>
      <c r="P316" s="82"/>
      <c r="Q316" s="82"/>
      <c r="R316" s="82"/>
      <c r="S316" s="82"/>
      <c r="T316" s="83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168</v>
      </c>
      <c r="AU316" s="15" t="s">
        <v>82</v>
      </c>
    </row>
    <row r="317" s="2" customFormat="1">
      <c r="A317" s="36"/>
      <c r="B317" s="37"/>
      <c r="C317" s="38"/>
      <c r="D317" s="220" t="s">
        <v>170</v>
      </c>
      <c r="E317" s="38"/>
      <c r="F317" s="221" t="s">
        <v>810</v>
      </c>
      <c r="G317" s="38"/>
      <c r="H317" s="38"/>
      <c r="I317" s="217"/>
      <c r="J317" s="38"/>
      <c r="K317" s="38"/>
      <c r="L317" s="42"/>
      <c r="M317" s="218"/>
      <c r="N317" s="219"/>
      <c r="O317" s="82"/>
      <c r="P317" s="82"/>
      <c r="Q317" s="82"/>
      <c r="R317" s="82"/>
      <c r="S317" s="82"/>
      <c r="T317" s="83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170</v>
      </c>
      <c r="AU317" s="15" t="s">
        <v>82</v>
      </c>
    </row>
    <row r="318" s="2" customFormat="1" ht="16.5" customHeight="1">
      <c r="A318" s="36"/>
      <c r="B318" s="37"/>
      <c r="C318" s="202" t="s">
        <v>797</v>
      </c>
      <c r="D318" s="202" t="s">
        <v>161</v>
      </c>
      <c r="E318" s="203" t="s">
        <v>812</v>
      </c>
      <c r="F318" s="204" t="s">
        <v>813</v>
      </c>
      <c r="G318" s="205" t="s">
        <v>164</v>
      </c>
      <c r="H318" s="206">
        <v>21.276</v>
      </c>
      <c r="I318" s="207"/>
      <c r="J318" s="208">
        <f>ROUND(I318*H318,2)</f>
        <v>0</v>
      </c>
      <c r="K318" s="204" t="s">
        <v>165</v>
      </c>
      <c r="L318" s="42"/>
      <c r="M318" s="209" t="s">
        <v>19</v>
      </c>
      <c r="N318" s="210" t="s">
        <v>43</v>
      </c>
      <c r="O318" s="82"/>
      <c r="P318" s="211">
        <f>O318*H318</f>
        <v>0</v>
      </c>
      <c r="Q318" s="211">
        <v>7.1500000000000002E-06</v>
      </c>
      <c r="R318" s="211">
        <f>Q318*H318</f>
        <v>0.00015212339999999999</v>
      </c>
      <c r="S318" s="211">
        <v>0</v>
      </c>
      <c r="T318" s="212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13" t="s">
        <v>259</v>
      </c>
      <c r="AT318" s="213" t="s">
        <v>161</v>
      </c>
      <c r="AU318" s="213" t="s">
        <v>82</v>
      </c>
      <c r="AY318" s="15" t="s">
        <v>158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5" t="s">
        <v>80</v>
      </c>
      <c r="BK318" s="214">
        <f>ROUND(I318*H318,2)</f>
        <v>0</v>
      </c>
      <c r="BL318" s="15" t="s">
        <v>259</v>
      </c>
      <c r="BM318" s="213" t="s">
        <v>1012</v>
      </c>
    </row>
    <row r="319" s="2" customFormat="1">
      <c r="A319" s="36"/>
      <c r="B319" s="37"/>
      <c r="C319" s="38"/>
      <c r="D319" s="215" t="s">
        <v>168</v>
      </c>
      <c r="E319" s="38"/>
      <c r="F319" s="216" t="s">
        <v>815</v>
      </c>
      <c r="G319" s="38"/>
      <c r="H319" s="38"/>
      <c r="I319" s="217"/>
      <c r="J319" s="38"/>
      <c r="K319" s="38"/>
      <c r="L319" s="42"/>
      <c r="M319" s="218"/>
      <c r="N319" s="219"/>
      <c r="O319" s="82"/>
      <c r="P319" s="82"/>
      <c r="Q319" s="82"/>
      <c r="R319" s="82"/>
      <c r="S319" s="82"/>
      <c r="T319" s="83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168</v>
      </c>
      <c r="AU319" s="15" t="s">
        <v>82</v>
      </c>
    </row>
    <row r="320" s="2" customFormat="1">
      <c r="A320" s="36"/>
      <c r="B320" s="37"/>
      <c r="C320" s="38"/>
      <c r="D320" s="220" t="s">
        <v>170</v>
      </c>
      <c r="E320" s="38"/>
      <c r="F320" s="221" t="s">
        <v>816</v>
      </c>
      <c r="G320" s="38"/>
      <c r="H320" s="38"/>
      <c r="I320" s="217"/>
      <c r="J320" s="38"/>
      <c r="K320" s="38"/>
      <c r="L320" s="42"/>
      <c r="M320" s="218"/>
      <c r="N320" s="219"/>
      <c r="O320" s="82"/>
      <c r="P320" s="82"/>
      <c r="Q320" s="82"/>
      <c r="R320" s="82"/>
      <c r="S320" s="82"/>
      <c r="T320" s="83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5" t="s">
        <v>170</v>
      </c>
      <c r="AU320" s="15" t="s">
        <v>82</v>
      </c>
    </row>
    <row r="321" s="2" customFormat="1" ht="16.5" customHeight="1">
      <c r="A321" s="36"/>
      <c r="B321" s="37"/>
      <c r="C321" s="202" t="s">
        <v>803</v>
      </c>
      <c r="D321" s="202" t="s">
        <v>161</v>
      </c>
      <c r="E321" s="203" t="s">
        <v>818</v>
      </c>
      <c r="F321" s="204" t="s">
        <v>819</v>
      </c>
      <c r="G321" s="205" t="s">
        <v>164</v>
      </c>
      <c r="H321" s="206">
        <v>109.69</v>
      </c>
      <c r="I321" s="207"/>
      <c r="J321" s="208">
        <f>ROUND(I321*H321,2)</f>
        <v>0</v>
      </c>
      <c r="K321" s="204" t="s">
        <v>165</v>
      </c>
      <c r="L321" s="42"/>
      <c r="M321" s="209" t="s">
        <v>19</v>
      </c>
      <c r="N321" s="210" t="s">
        <v>43</v>
      </c>
      <c r="O321" s="82"/>
      <c r="P321" s="211">
        <f>O321*H321</f>
        <v>0</v>
      </c>
      <c r="Q321" s="211">
        <v>6.2500000000000003E-06</v>
      </c>
      <c r="R321" s="211">
        <f>Q321*H321</f>
        <v>0.00068556249999999997</v>
      </c>
      <c r="S321" s="211">
        <v>0</v>
      </c>
      <c r="T321" s="212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13" t="s">
        <v>259</v>
      </c>
      <c r="AT321" s="213" t="s">
        <v>161</v>
      </c>
      <c r="AU321" s="213" t="s">
        <v>82</v>
      </c>
      <c r="AY321" s="15" t="s">
        <v>158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5" t="s">
        <v>80</v>
      </c>
      <c r="BK321" s="214">
        <f>ROUND(I321*H321,2)</f>
        <v>0</v>
      </c>
      <c r="BL321" s="15" t="s">
        <v>259</v>
      </c>
      <c r="BM321" s="213" t="s">
        <v>1013</v>
      </c>
    </row>
    <row r="322" s="2" customFormat="1">
      <c r="A322" s="36"/>
      <c r="B322" s="37"/>
      <c r="C322" s="38"/>
      <c r="D322" s="215" t="s">
        <v>168</v>
      </c>
      <c r="E322" s="38"/>
      <c r="F322" s="216" t="s">
        <v>821</v>
      </c>
      <c r="G322" s="38"/>
      <c r="H322" s="38"/>
      <c r="I322" s="217"/>
      <c r="J322" s="38"/>
      <c r="K322" s="38"/>
      <c r="L322" s="42"/>
      <c r="M322" s="218"/>
      <c r="N322" s="219"/>
      <c r="O322" s="82"/>
      <c r="P322" s="82"/>
      <c r="Q322" s="82"/>
      <c r="R322" s="82"/>
      <c r="S322" s="82"/>
      <c r="T322" s="83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168</v>
      </c>
      <c r="AU322" s="15" t="s">
        <v>82</v>
      </c>
    </row>
    <row r="323" s="2" customFormat="1">
      <c r="A323" s="36"/>
      <c r="B323" s="37"/>
      <c r="C323" s="38"/>
      <c r="D323" s="220" t="s">
        <v>170</v>
      </c>
      <c r="E323" s="38"/>
      <c r="F323" s="221" t="s">
        <v>822</v>
      </c>
      <c r="G323" s="38"/>
      <c r="H323" s="38"/>
      <c r="I323" s="217"/>
      <c r="J323" s="38"/>
      <c r="K323" s="38"/>
      <c r="L323" s="42"/>
      <c r="M323" s="218"/>
      <c r="N323" s="219"/>
      <c r="O323" s="82"/>
      <c r="P323" s="82"/>
      <c r="Q323" s="82"/>
      <c r="R323" s="82"/>
      <c r="S323" s="82"/>
      <c r="T323" s="83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170</v>
      </c>
      <c r="AU323" s="15" t="s">
        <v>82</v>
      </c>
    </row>
    <row r="324" s="2" customFormat="1" ht="16.5" customHeight="1">
      <c r="A324" s="36"/>
      <c r="B324" s="37"/>
      <c r="C324" s="202" t="s">
        <v>805</v>
      </c>
      <c r="D324" s="202" t="s">
        <v>161</v>
      </c>
      <c r="E324" s="203" t="s">
        <v>824</v>
      </c>
      <c r="F324" s="204" t="s">
        <v>825</v>
      </c>
      <c r="G324" s="205" t="s">
        <v>164</v>
      </c>
      <c r="H324" s="206">
        <v>391.30700000000002</v>
      </c>
      <c r="I324" s="207"/>
      <c r="J324" s="208">
        <f>ROUND(I324*H324,2)</f>
        <v>0</v>
      </c>
      <c r="K324" s="204" t="s">
        <v>165</v>
      </c>
      <c r="L324" s="42"/>
      <c r="M324" s="209" t="s">
        <v>19</v>
      </c>
      <c r="N324" s="210" t="s">
        <v>43</v>
      </c>
      <c r="O324" s="82"/>
      <c r="P324" s="211">
        <f>O324*H324</f>
        <v>0</v>
      </c>
      <c r="Q324" s="211">
        <v>0.00025839999999999999</v>
      </c>
      <c r="R324" s="211">
        <f>Q324*H324</f>
        <v>0.1011137288</v>
      </c>
      <c r="S324" s="211">
        <v>0</v>
      </c>
      <c r="T324" s="212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13" t="s">
        <v>259</v>
      </c>
      <c r="AT324" s="213" t="s">
        <v>161</v>
      </c>
      <c r="AU324" s="213" t="s">
        <v>82</v>
      </c>
      <c r="AY324" s="15" t="s">
        <v>158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5" t="s">
        <v>80</v>
      </c>
      <c r="BK324" s="214">
        <f>ROUND(I324*H324,2)</f>
        <v>0</v>
      </c>
      <c r="BL324" s="15" t="s">
        <v>259</v>
      </c>
      <c r="BM324" s="213" t="s">
        <v>1014</v>
      </c>
    </row>
    <row r="325" s="2" customFormat="1">
      <c r="A325" s="36"/>
      <c r="B325" s="37"/>
      <c r="C325" s="38"/>
      <c r="D325" s="215" t="s">
        <v>168</v>
      </c>
      <c r="E325" s="38"/>
      <c r="F325" s="216" t="s">
        <v>827</v>
      </c>
      <c r="G325" s="38"/>
      <c r="H325" s="38"/>
      <c r="I325" s="217"/>
      <c r="J325" s="38"/>
      <c r="K325" s="38"/>
      <c r="L325" s="42"/>
      <c r="M325" s="218"/>
      <c r="N325" s="219"/>
      <c r="O325" s="82"/>
      <c r="P325" s="82"/>
      <c r="Q325" s="82"/>
      <c r="R325" s="82"/>
      <c r="S325" s="82"/>
      <c r="T325" s="83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168</v>
      </c>
      <c r="AU325" s="15" t="s">
        <v>82</v>
      </c>
    </row>
    <row r="326" s="2" customFormat="1">
      <c r="A326" s="36"/>
      <c r="B326" s="37"/>
      <c r="C326" s="38"/>
      <c r="D326" s="220" t="s">
        <v>170</v>
      </c>
      <c r="E326" s="38"/>
      <c r="F326" s="221" t="s">
        <v>828</v>
      </c>
      <c r="G326" s="38"/>
      <c r="H326" s="38"/>
      <c r="I326" s="217"/>
      <c r="J326" s="38"/>
      <c r="K326" s="38"/>
      <c r="L326" s="42"/>
      <c r="M326" s="222"/>
      <c r="N326" s="223"/>
      <c r="O326" s="224"/>
      <c r="P326" s="224"/>
      <c r="Q326" s="224"/>
      <c r="R326" s="224"/>
      <c r="S326" s="224"/>
      <c r="T326" s="225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170</v>
      </c>
      <c r="AU326" s="15" t="s">
        <v>82</v>
      </c>
    </row>
    <row r="327" s="2" customFormat="1" ht="6.96" customHeight="1">
      <c r="A327" s="36"/>
      <c r="B327" s="57"/>
      <c r="C327" s="58"/>
      <c r="D327" s="58"/>
      <c r="E327" s="58"/>
      <c r="F327" s="58"/>
      <c r="G327" s="58"/>
      <c r="H327" s="58"/>
      <c r="I327" s="58"/>
      <c r="J327" s="58"/>
      <c r="K327" s="58"/>
      <c r="L327" s="42"/>
      <c r="M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</row>
  </sheetData>
  <sheetProtection sheet="1" autoFilter="0" formatColumns="0" formatRows="0" objects="1" scenarios="1" spinCount="100000" saltValue="gHDjyL/SbTT81jKvpvoP7K9SY664COq8x/WOye9o90Rrt2d+DFRDKItr7ltKhsHel3lWHE8tr1gZxKI/W442bQ==" hashValue="Voz8HMzJPUYf8QhUx95rrOMO9p133uxDiFogutcNN6cQhx1aUA/yztYqPmNfKOzHp7lAFZxr+qrqYORUGRawGw==" algorithmName="SHA-512" password="CC35"/>
  <autoFilter ref="C95:K326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1_02/346272236"/>
    <hyperlink ref="F105" r:id="rId2" display="https://podminky.urs.cz/item/CS_URS_2021_02/612142001"/>
    <hyperlink ref="F108" r:id="rId3" display="https://podminky.urs.cz/item/CS_URS_2021_02/612311131"/>
    <hyperlink ref="F111" r:id="rId4" display="https://podminky.urs.cz/item/CS_URS_2021_02/619995001"/>
    <hyperlink ref="F115" r:id="rId5" display="https://podminky.urs.cz/item/CS_URS_2021_02/632450133"/>
    <hyperlink ref="F119" r:id="rId6" display="https://podminky.urs.cz/item/CS_URS_2021_02/642942611"/>
    <hyperlink ref="F122" r:id="rId7" display="https://podminky.urs.cz/item/CS_URS_2021_02/55331430"/>
    <hyperlink ref="F125" r:id="rId8" display="https://podminky.urs.cz/item/CS_URS_2021_02/55331432"/>
    <hyperlink ref="F129" r:id="rId9" display="https://podminky.urs.cz/item/CS_URS_2021_02/949101111"/>
    <hyperlink ref="F133" r:id="rId10" display="https://podminky.urs.cz/item/CS_URS_2021_02/952902121"/>
    <hyperlink ref="F136" r:id="rId11" display="https://podminky.urs.cz/item/CS_URS_2021_02/952901111"/>
    <hyperlink ref="F139" r:id="rId12" display="https://podminky.urs.cz/item/CS_URS_2021_02/953941511"/>
    <hyperlink ref="F143" r:id="rId13" display="https://podminky.urs.cz/item/CS_URS_2021_02/998018001"/>
    <hyperlink ref="F148" r:id="rId14" display="https://podminky.urs.cz/item/CS_URS_2021_02/711113117"/>
    <hyperlink ref="F151" r:id="rId15" display="https://podminky.urs.cz/item/CS_URS_2021_02/998711101"/>
    <hyperlink ref="F154" r:id="rId16" display="https://podminky.urs.cz/item/CS_URS_2021_02/998711181"/>
    <hyperlink ref="F158" r:id="rId17" display="https://podminky.urs.cz/item/CS_URS_2021_02/763111717"/>
    <hyperlink ref="F161" r:id="rId18" display="https://podminky.urs.cz/item/CS_URS_2021_02/763111771"/>
    <hyperlink ref="F164" r:id="rId19" display="https://podminky.urs.cz/item/CS_URS_2021_02/763121426"/>
    <hyperlink ref="F167" r:id="rId20" display="https://podminky.urs.cz/item/CS_URS_2021_02/763411216"/>
    <hyperlink ref="F170" r:id="rId21" display="https://podminky.urs.cz/item/CS_URS_2021_02/998763301"/>
    <hyperlink ref="F173" r:id="rId22" display="https://podminky.urs.cz/item/CS_URS_2021_02/998763381"/>
    <hyperlink ref="F177" r:id="rId23" display="https://podminky.urs.cz/item/CS_URS_2021_01/76649210.R"/>
    <hyperlink ref="F180" r:id="rId24" display="https://podminky.urs.cz/item/CS_URS_2021_02/766660001"/>
    <hyperlink ref="F183" r:id="rId25" display="https://podminky.urs.cz/item/CS_URS_2021_02/61162074"/>
    <hyperlink ref="F186" r:id="rId26" display="https://podminky.urs.cz/item/CS_URS_2021_02/61162072"/>
    <hyperlink ref="F189" r:id="rId27" display="https://podminky.urs.cz/item/CS_URS_2021_02/766660729"/>
    <hyperlink ref="F192" r:id="rId28" display="https://podminky.urs.cz/item/CS_URS_2021_02/54914622"/>
    <hyperlink ref="F195" r:id="rId29" display="https://podminky.urs.cz/item/CS_URS_2021_02/998766101"/>
    <hyperlink ref="F198" r:id="rId30" display="https://podminky.urs.cz/item/CS_URS_2021_02/998766181"/>
    <hyperlink ref="F202" r:id="rId31" display="https://podminky.urs.cz/item/CS_URS_2021_02/771121011"/>
    <hyperlink ref="F205" r:id="rId32" display="https://podminky.urs.cz/item/CS_URS_2021_02/771151012"/>
    <hyperlink ref="F208" r:id="rId33" display="https://podminky.urs.cz/item/CS_URS_2021_02/771474111"/>
    <hyperlink ref="F211" r:id="rId34" display="https://podminky.urs.cz/item/CS_URS_2021_02/59761433"/>
    <hyperlink ref="F214" r:id="rId35" display="https://podminky.urs.cz/item/CS_URS_2021_02/771574263"/>
    <hyperlink ref="F217" r:id="rId36" display="https://podminky.urs.cz/item/CS_URS_2021_02/59761409"/>
    <hyperlink ref="F220" r:id="rId37" display="https://podminky.urs.cz/item/CS_URS_2021_02/771577111"/>
    <hyperlink ref="F223" r:id="rId38" display="https://podminky.urs.cz/item/CS_URS_2021_02/771577114"/>
    <hyperlink ref="F226" r:id="rId39" display="https://podminky.urs.cz/item/CS_URS_2021_02/998771101"/>
    <hyperlink ref="F229" r:id="rId40" display="https://podminky.urs.cz/item/CS_URS_2021_02/998771181"/>
    <hyperlink ref="F233" r:id="rId41" display="https://podminky.urs.cz/item/CS_URS_2021_02/775429121"/>
    <hyperlink ref="F236" r:id="rId42" display="https://podminky.urs.cz/item/CS_URS_2021_02/55343119"/>
    <hyperlink ref="F240" r:id="rId43" display="https://podminky.urs.cz/item/CS_URS_2021_02/776111112"/>
    <hyperlink ref="F243" r:id="rId44" display="https://podminky.urs.cz/item/CS_URS_2021_02/776111311"/>
    <hyperlink ref="F246" r:id="rId45" display="https://podminky.urs.cz/item/CS_URS_2021_02/776121111"/>
    <hyperlink ref="F249" r:id="rId46" display="https://podminky.urs.cz/item/CS_URS_2021_02/776141112"/>
    <hyperlink ref="F252" r:id="rId47" display="https://podminky.urs.cz/item/CS_URS_2021_02/776221111"/>
    <hyperlink ref="F255" r:id="rId48" display="https://podminky.urs.cz/item/CS_URS_2021_02/28412245"/>
    <hyperlink ref="F258" r:id="rId49" display="https://podminky.urs.cz/item/CS_URS_2021_02/776421111"/>
    <hyperlink ref="F261" r:id="rId50" display="https://podminky.urs.cz/item/CS_URS_2021_02/28411009"/>
    <hyperlink ref="F264" r:id="rId51" display="https://podminky.urs.cz/item/CS_URS_2021_02/776991121"/>
    <hyperlink ref="F267" r:id="rId52" display="https://podminky.urs.cz/item/CS_URS_2021_02/998776101"/>
    <hyperlink ref="F270" r:id="rId53" display="https://podminky.urs.cz/item/CS_URS_2021_02/998776181"/>
    <hyperlink ref="F274" r:id="rId54" display="https://podminky.urs.cz/item/CS_URS_2021_02/781111011"/>
    <hyperlink ref="F277" r:id="rId55" display="https://podminky.urs.cz/item/CS_URS_2021_02/781121011"/>
    <hyperlink ref="F280" r:id="rId56" display="https://podminky.urs.cz/item/CS_URS_2021_02/781151031"/>
    <hyperlink ref="F283" r:id="rId57" display="https://podminky.urs.cz/item/CS_URS_2021_02/781474114"/>
    <hyperlink ref="F286" r:id="rId58" display="https://podminky.urs.cz/item/CS_URS_2021_02/59761040"/>
    <hyperlink ref="F289" r:id="rId59" display="https://podminky.urs.cz/item/CS_URS_2021_02/781479196"/>
    <hyperlink ref="F292" r:id="rId60" display="https://podminky.urs.cz/item/CS_URS_2021_02/781491011"/>
    <hyperlink ref="F295" r:id="rId61" display="https://podminky.urs.cz/item/CS_URS_2021_02/63465124"/>
    <hyperlink ref="F298" r:id="rId62" display="https://podminky.urs.cz/item/CS_URS_2021_02/998781101"/>
    <hyperlink ref="F301" r:id="rId63" display="https://podminky.urs.cz/item/CS_URS_2021_02/998781181"/>
    <hyperlink ref="F305" r:id="rId64" display="https://podminky.urs.cz/item/CS_URS_2021_02/784171101"/>
    <hyperlink ref="F308" r:id="rId65" display="https://podminky.urs.cz/item/CS_URS_2021_02/581248440"/>
    <hyperlink ref="F311" r:id="rId66" display="https://podminky.urs.cz/item/CS_URS_2021_02/784171111"/>
    <hyperlink ref="F314" r:id="rId67" display="https://podminky.urs.cz/item/CS_URS_2021_02/581248440"/>
    <hyperlink ref="F317" r:id="rId68" display="https://podminky.urs.cz/item/CS_URS_2021_02/784181111"/>
    <hyperlink ref="F320" r:id="rId69" display="https://podminky.urs.cz/item/CS_URS_2021_02/784191005"/>
    <hyperlink ref="F323" r:id="rId70" display="https://podminky.urs.cz/item/CS_URS_2021_02/784191007"/>
    <hyperlink ref="F326" r:id="rId71" display="https://podminky.urs.cz/item/CS_URS_2021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1015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ROUND((SUM(BE86:BE124)),  2)</f>
        <v>0</v>
      </c>
      <c r="G33" s="36"/>
      <c r="H33" s="36"/>
      <c r="I33" s="146">
        <v>0.20999999999999999</v>
      </c>
      <c r="J33" s="145">
        <f>ROUND(((SUM(BE86:BE124))*I33),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ROUND((SUM(BF86:BF124)),  2)</f>
        <v>0</v>
      </c>
      <c r="G34" s="36"/>
      <c r="H34" s="36"/>
      <c r="I34" s="146">
        <v>0.14999999999999999</v>
      </c>
      <c r="J34" s="145">
        <f>ROUND(((SUM(BF86:BF124))*I34),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ROUND((SUM(BG86:BG124)),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ROUND((SUM(BH86:BH124)),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ROUND((SUM(BI86:BI124)),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2021-062-07-01 - Elektro- 2.NP 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139</v>
      </c>
      <c r="E60" s="166"/>
      <c r="F60" s="166"/>
      <c r="G60" s="166"/>
      <c r="H60" s="166"/>
      <c r="I60" s="166"/>
      <c r="J60" s="167">
        <f>J87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1016</v>
      </c>
      <c r="E61" s="172"/>
      <c r="F61" s="172"/>
      <c r="G61" s="172"/>
      <c r="H61" s="172"/>
      <c r="I61" s="172"/>
      <c r="J61" s="173">
        <f>J88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1017</v>
      </c>
      <c r="E62" s="172"/>
      <c r="F62" s="172"/>
      <c r="G62" s="172"/>
      <c r="H62" s="172"/>
      <c r="I62" s="172"/>
      <c r="J62" s="173">
        <f>J95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1018</v>
      </c>
      <c r="E63" s="172"/>
      <c r="F63" s="172"/>
      <c r="G63" s="172"/>
      <c r="H63" s="172"/>
      <c r="I63" s="172"/>
      <c r="J63" s="173">
        <f>J100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1019</v>
      </c>
      <c r="E64" s="172"/>
      <c r="F64" s="172"/>
      <c r="G64" s="172"/>
      <c r="H64" s="172"/>
      <c r="I64" s="172"/>
      <c r="J64" s="173">
        <f>J111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1020</v>
      </c>
      <c r="E65" s="172"/>
      <c r="F65" s="172"/>
      <c r="G65" s="172"/>
      <c r="H65" s="172"/>
      <c r="I65" s="172"/>
      <c r="J65" s="173">
        <f>J114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1021</v>
      </c>
      <c r="E66" s="172"/>
      <c r="F66" s="172"/>
      <c r="G66" s="172"/>
      <c r="H66" s="172"/>
      <c r="I66" s="172"/>
      <c r="J66" s="173">
        <f>J121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143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58" t="str">
        <f>E7</f>
        <v>Oprava sociálního zařízení pro děti</v>
      </c>
      <c r="F76" s="30"/>
      <c r="G76" s="30"/>
      <c r="H76" s="30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128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E9</f>
        <v>2021-062-07-01 - Elektro- 2.NP A</v>
      </c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F12</f>
        <v>MŠ MJR.Nováka 30, Ostrava- Hrabůvka</v>
      </c>
      <c r="G80" s="38"/>
      <c r="H80" s="38"/>
      <c r="I80" s="30" t="s">
        <v>23</v>
      </c>
      <c r="J80" s="70" t="str">
        <f>IF(J12="","",J12)</f>
        <v>19. 8. 2021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40.05" customHeight="1">
      <c r="A82" s="36"/>
      <c r="B82" s="37"/>
      <c r="C82" s="30" t="s">
        <v>25</v>
      </c>
      <c r="D82" s="38"/>
      <c r="E82" s="38"/>
      <c r="F82" s="25" t="str">
        <f>E15</f>
        <v>Město Ostrava, Prokešovo nám.1803/8, Ostrava</v>
      </c>
      <c r="G82" s="38"/>
      <c r="H82" s="38"/>
      <c r="I82" s="30" t="s">
        <v>31</v>
      </c>
      <c r="J82" s="34" t="str">
        <f>E21</f>
        <v>ČOS exim s.r.o. Alešova 26, České Budějovice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IF(E18="","",E18)</f>
        <v>Vyplň údaj</v>
      </c>
      <c r="G83" s="38"/>
      <c r="H83" s="38"/>
      <c r="I83" s="30" t="s">
        <v>34</v>
      </c>
      <c r="J83" s="34" t="str">
        <f>E24</f>
        <v>Ing.Dana Mlejnková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75"/>
      <c r="B85" s="176"/>
      <c r="C85" s="177" t="s">
        <v>144</v>
      </c>
      <c r="D85" s="178" t="s">
        <v>57</v>
      </c>
      <c r="E85" s="178" t="s">
        <v>53</v>
      </c>
      <c r="F85" s="178" t="s">
        <v>54</v>
      </c>
      <c r="G85" s="178" t="s">
        <v>145</v>
      </c>
      <c r="H85" s="178" t="s">
        <v>146</v>
      </c>
      <c r="I85" s="178" t="s">
        <v>147</v>
      </c>
      <c r="J85" s="178" t="s">
        <v>133</v>
      </c>
      <c r="K85" s="179" t="s">
        <v>148</v>
      </c>
      <c r="L85" s="180"/>
      <c r="M85" s="90" t="s">
        <v>19</v>
      </c>
      <c r="N85" s="91" t="s">
        <v>42</v>
      </c>
      <c r="O85" s="91" t="s">
        <v>149</v>
      </c>
      <c r="P85" s="91" t="s">
        <v>150</v>
      </c>
      <c r="Q85" s="91" t="s">
        <v>151</v>
      </c>
      <c r="R85" s="91" t="s">
        <v>152</v>
      </c>
      <c r="S85" s="91" t="s">
        <v>153</v>
      </c>
      <c r="T85" s="92" t="s">
        <v>154</v>
      </c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</row>
    <row r="86" s="2" customFormat="1" ht="22.8" customHeight="1">
      <c r="A86" s="36"/>
      <c r="B86" s="37"/>
      <c r="C86" s="97" t="s">
        <v>155</v>
      </c>
      <c r="D86" s="38"/>
      <c r="E86" s="38"/>
      <c r="F86" s="38"/>
      <c r="G86" s="38"/>
      <c r="H86" s="38"/>
      <c r="I86" s="38"/>
      <c r="J86" s="181">
        <f>BK86</f>
        <v>0</v>
      </c>
      <c r="K86" s="38"/>
      <c r="L86" s="42"/>
      <c r="M86" s="93"/>
      <c r="N86" s="182"/>
      <c r="O86" s="94"/>
      <c r="P86" s="183">
        <f>P87</f>
        <v>0</v>
      </c>
      <c r="Q86" s="94"/>
      <c r="R86" s="183">
        <f>R87</f>
        <v>0</v>
      </c>
      <c r="S86" s="94"/>
      <c r="T86" s="184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71</v>
      </c>
      <c r="AU86" s="15" t="s">
        <v>134</v>
      </c>
      <c r="BK86" s="185">
        <f>BK87</f>
        <v>0</v>
      </c>
    </row>
    <row r="87" s="12" customFormat="1" ht="25.92" customHeight="1">
      <c r="A87" s="12"/>
      <c r="B87" s="186"/>
      <c r="C87" s="187"/>
      <c r="D87" s="188" t="s">
        <v>71</v>
      </c>
      <c r="E87" s="189" t="s">
        <v>271</v>
      </c>
      <c r="F87" s="189" t="s">
        <v>272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P88+P95+P100+P111+P114+P121</f>
        <v>0</v>
      </c>
      <c r="Q87" s="194"/>
      <c r="R87" s="195">
        <f>R88+R95+R100+R111+R114+R121</f>
        <v>0</v>
      </c>
      <c r="S87" s="194"/>
      <c r="T87" s="196">
        <f>T88+T95+T100+T111+T114+T121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82</v>
      </c>
      <c r="AT87" s="198" t="s">
        <v>71</v>
      </c>
      <c r="AU87" s="198" t="s">
        <v>72</v>
      </c>
      <c r="AY87" s="197" t="s">
        <v>158</v>
      </c>
      <c r="BK87" s="199">
        <f>BK88+BK95+BK100+BK111+BK114+BK121</f>
        <v>0</v>
      </c>
    </row>
    <row r="88" s="12" customFormat="1" ht="22.8" customHeight="1">
      <c r="A88" s="12"/>
      <c r="B88" s="186"/>
      <c r="C88" s="187"/>
      <c r="D88" s="188" t="s">
        <v>71</v>
      </c>
      <c r="E88" s="200" t="s">
        <v>1022</v>
      </c>
      <c r="F88" s="200" t="s">
        <v>1023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SUM(P89:P94)</f>
        <v>0</v>
      </c>
      <c r="Q88" s="194"/>
      <c r="R88" s="195">
        <f>SUM(R89:R94)</f>
        <v>0</v>
      </c>
      <c r="S88" s="194"/>
      <c r="T88" s="196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82</v>
      </c>
      <c r="AT88" s="198" t="s">
        <v>71</v>
      </c>
      <c r="AU88" s="198" t="s">
        <v>80</v>
      </c>
      <c r="AY88" s="197" t="s">
        <v>158</v>
      </c>
      <c r="BK88" s="199">
        <f>SUM(BK89:BK94)</f>
        <v>0</v>
      </c>
    </row>
    <row r="89" s="2" customFormat="1" ht="21.75" customHeight="1">
      <c r="A89" s="36"/>
      <c r="B89" s="37"/>
      <c r="C89" s="202" t="s">
        <v>80</v>
      </c>
      <c r="D89" s="202" t="s">
        <v>161</v>
      </c>
      <c r="E89" s="203" t="s">
        <v>1024</v>
      </c>
      <c r="F89" s="204" t="s">
        <v>1025</v>
      </c>
      <c r="G89" s="205" t="s">
        <v>321</v>
      </c>
      <c r="H89" s="206">
        <v>23</v>
      </c>
      <c r="I89" s="207"/>
      <c r="J89" s="208">
        <f>ROUND(I89*H89,2)</f>
        <v>0</v>
      </c>
      <c r="K89" s="204" t="s">
        <v>19</v>
      </c>
      <c r="L89" s="42"/>
      <c r="M89" s="209" t="s">
        <v>19</v>
      </c>
      <c r="N89" s="210" t="s">
        <v>43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166</v>
      </c>
      <c r="AT89" s="213" t="s">
        <v>161</v>
      </c>
      <c r="AU89" s="213" t="s">
        <v>82</v>
      </c>
      <c r="AY89" s="15" t="s">
        <v>158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80</v>
      </c>
      <c r="BK89" s="214">
        <f>ROUND(I89*H89,2)</f>
        <v>0</v>
      </c>
      <c r="BL89" s="15" t="s">
        <v>166</v>
      </c>
      <c r="BM89" s="213" t="s">
        <v>1026</v>
      </c>
    </row>
    <row r="90" s="2" customFormat="1">
      <c r="A90" s="36"/>
      <c r="B90" s="37"/>
      <c r="C90" s="38"/>
      <c r="D90" s="215" t="s">
        <v>168</v>
      </c>
      <c r="E90" s="38"/>
      <c r="F90" s="216" t="s">
        <v>1027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168</v>
      </c>
      <c r="AU90" s="15" t="s">
        <v>82</v>
      </c>
    </row>
    <row r="91" s="2" customFormat="1" ht="21.75" customHeight="1">
      <c r="A91" s="36"/>
      <c r="B91" s="37"/>
      <c r="C91" s="202" t="s">
        <v>82</v>
      </c>
      <c r="D91" s="202" t="s">
        <v>161</v>
      </c>
      <c r="E91" s="203" t="s">
        <v>1028</v>
      </c>
      <c r="F91" s="204" t="s">
        <v>1029</v>
      </c>
      <c r="G91" s="205" t="s">
        <v>321</v>
      </c>
      <c r="H91" s="206">
        <v>1</v>
      </c>
      <c r="I91" s="207"/>
      <c r="J91" s="208">
        <f>ROUND(I91*H91,2)</f>
        <v>0</v>
      </c>
      <c r="K91" s="204" t="s">
        <v>19</v>
      </c>
      <c r="L91" s="42"/>
      <c r="M91" s="209" t="s">
        <v>19</v>
      </c>
      <c r="N91" s="210" t="s">
        <v>43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166</v>
      </c>
      <c r="AT91" s="213" t="s">
        <v>161</v>
      </c>
      <c r="AU91" s="213" t="s">
        <v>82</v>
      </c>
      <c r="AY91" s="15" t="s">
        <v>158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80</v>
      </c>
      <c r="BK91" s="214">
        <f>ROUND(I91*H91,2)</f>
        <v>0</v>
      </c>
      <c r="BL91" s="15" t="s">
        <v>166</v>
      </c>
      <c r="BM91" s="213" t="s">
        <v>1030</v>
      </c>
    </row>
    <row r="92" s="2" customFormat="1">
      <c r="A92" s="36"/>
      <c r="B92" s="37"/>
      <c r="C92" s="38"/>
      <c r="D92" s="215" t="s">
        <v>168</v>
      </c>
      <c r="E92" s="38"/>
      <c r="F92" s="216" t="s">
        <v>1031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168</v>
      </c>
      <c r="AU92" s="15" t="s">
        <v>82</v>
      </c>
    </row>
    <row r="93" s="2" customFormat="1" ht="16.5" customHeight="1">
      <c r="A93" s="36"/>
      <c r="B93" s="37"/>
      <c r="C93" s="202" t="s">
        <v>178</v>
      </c>
      <c r="D93" s="202" t="s">
        <v>161</v>
      </c>
      <c r="E93" s="203" t="s">
        <v>1032</v>
      </c>
      <c r="F93" s="204" t="s">
        <v>1033</v>
      </c>
      <c r="G93" s="205" t="s">
        <v>321</v>
      </c>
      <c r="H93" s="206">
        <v>1</v>
      </c>
      <c r="I93" s="207"/>
      <c r="J93" s="208">
        <f>ROUND(I93*H93,2)</f>
        <v>0</v>
      </c>
      <c r="K93" s="204" t="s">
        <v>19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166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166</v>
      </c>
      <c r="BM93" s="213" t="s">
        <v>1034</v>
      </c>
    </row>
    <row r="94" s="2" customFormat="1">
      <c r="A94" s="36"/>
      <c r="B94" s="37"/>
      <c r="C94" s="38"/>
      <c r="D94" s="215" t="s">
        <v>168</v>
      </c>
      <c r="E94" s="38"/>
      <c r="F94" s="216" t="s">
        <v>1033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12" customFormat="1" ht="22.8" customHeight="1">
      <c r="A95" s="12"/>
      <c r="B95" s="186"/>
      <c r="C95" s="187"/>
      <c r="D95" s="188" t="s">
        <v>71</v>
      </c>
      <c r="E95" s="200" t="s">
        <v>1035</v>
      </c>
      <c r="F95" s="200" t="s">
        <v>1036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SUM(P96:P99)</f>
        <v>0</v>
      </c>
      <c r="Q95" s="194"/>
      <c r="R95" s="195">
        <f>SUM(R96:R99)</f>
        <v>0</v>
      </c>
      <c r="S95" s="194"/>
      <c r="T95" s="196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82</v>
      </c>
      <c r="AT95" s="198" t="s">
        <v>71</v>
      </c>
      <c r="AU95" s="198" t="s">
        <v>80</v>
      </c>
      <c r="AY95" s="197" t="s">
        <v>158</v>
      </c>
      <c r="BK95" s="199">
        <f>SUM(BK96:BK99)</f>
        <v>0</v>
      </c>
    </row>
    <row r="96" s="2" customFormat="1" ht="16.5" customHeight="1">
      <c r="A96" s="36"/>
      <c r="B96" s="37"/>
      <c r="C96" s="202" t="s">
        <v>166</v>
      </c>
      <c r="D96" s="202" t="s">
        <v>161</v>
      </c>
      <c r="E96" s="203" t="s">
        <v>1037</v>
      </c>
      <c r="F96" s="204" t="s">
        <v>1038</v>
      </c>
      <c r="G96" s="205" t="s">
        <v>321</v>
      </c>
      <c r="H96" s="206">
        <v>1</v>
      </c>
      <c r="I96" s="207"/>
      <c r="J96" s="208">
        <f>ROUND(I96*H96,2)</f>
        <v>0</v>
      </c>
      <c r="K96" s="204" t="s">
        <v>19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166</v>
      </c>
      <c r="AT96" s="213" t="s">
        <v>161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1039</v>
      </c>
    </row>
    <row r="97" s="2" customFormat="1">
      <c r="A97" s="36"/>
      <c r="B97" s="37"/>
      <c r="C97" s="38"/>
      <c r="D97" s="215" t="s">
        <v>168</v>
      </c>
      <c r="E97" s="38"/>
      <c r="F97" s="216" t="s">
        <v>1038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 ht="16.5" customHeight="1">
      <c r="A98" s="36"/>
      <c r="B98" s="37"/>
      <c r="C98" s="202" t="s">
        <v>189</v>
      </c>
      <c r="D98" s="202" t="s">
        <v>161</v>
      </c>
      <c r="E98" s="203" t="s">
        <v>1040</v>
      </c>
      <c r="F98" s="204" t="s">
        <v>1041</v>
      </c>
      <c r="G98" s="205" t="s">
        <v>321</v>
      </c>
      <c r="H98" s="206">
        <v>3</v>
      </c>
      <c r="I98" s="207"/>
      <c r="J98" s="208">
        <f>ROUND(I98*H98,2)</f>
        <v>0</v>
      </c>
      <c r="K98" s="204" t="s">
        <v>19</v>
      </c>
      <c r="L98" s="42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166</v>
      </c>
      <c r="AT98" s="213" t="s">
        <v>161</v>
      </c>
      <c r="AU98" s="213" t="s">
        <v>82</v>
      </c>
      <c r="AY98" s="15" t="s">
        <v>158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166</v>
      </c>
      <c r="BM98" s="213" t="s">
        <v>1042</v>
      </c>
    </row>
    <row r="99" s="2" customFormat="1">
      <c r="A99" s="36"/>
      <c r="B99" s="37"/>
      <c r="C99" s="38"/>
      <c r="D99" s="215" t="s">
        <v>168</v>
      </c>
      <c r="E99" s="38"/>
      <c r="F99" s="216" t="s">
        <v>1041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168</v>
      </c>
      <c r="AU99" s="15" t="s">
        <v>82</v>
      </c>
    </row>
    <row r="100" s="12" customFormat="1" ht="22.8" customHeight="1">
      <c r="A100" s="12"/>
      <c r="B100" s="186"/>
      <c r="C100" s="187"/>
      <c r="D100" s="188" t="s">
        <v>71</v>
      </c>
      <c r="E100" s="200" t="s">
        <v>1043</v>
      </c>
      <c r="F100" s="200" t="s">
        <v>1044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SUM(P101:P110)</f>
        <v>0</v>
      </c>
      <c r="Q100" s="194"/>
      <c r="R100" s="195">
        <f>SUM(R101:R110)</f>
        <v>0</v>
      </c>
      <c r="S100" s="194"/>
      <c r="T100" s="196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82</v>
      </c>
      <c r="AT100" s="198" t="s">
        <v>71</v>
      </c>
      <c r="AU100" s="198" t="s">
        <v>80</v>
      </c>
      <c r="AY100" s="197" t="s">
        <v>158</v>
      </c>
      <c r="BK100" s="199">
        <f>SUM(BK101:BK110)</f>
        <v>0</v>
      </c>
    </row>
    <row r="101" s="2" customFormat="1" ht="16.5" customHeight="1">
      <c r="A101" s="36"/>
      <c r="B101" s="37"/>
      <c r="C101" s="202" t="s">
        <v>195</v>
      </c>
      <c r="D101" s="202" t="s">
        <v>161</v>
      </c>
      <c r="E101" s="203" t="s">
        <v>1045</v>
      </c>
      <c r="F101" s="204" t="s">
        <v>1046</v>
      </c>
      <c r="G101" s="205" t="s">
        <v>443</v>
      </c>
      <c r="H101" s="206">
        <v>190</v>
      </c>
      <c r="I101" s="207"/>
      <c r="J101" s="208">
        <f>ROUND(I101*H101,2)</f>
        <v>0</v>
      </c>
      <c r="K101" s="204" t="s">
        <v>19</v>
      </c>
      <c r="L101" s="42"/>
      <c r="M101" s="209" t="s">
        <v>19</v>
      </c>
      <c r="N101" s="210" t="s">
        <v>43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166</v>
      </c>
      <c r="AT101" s="213" t="s">
        <v>161</v>
      </c>
      <c r="AU101" s="213" t="s">
        <v>82</v>
      </c>
      <c r="AY101" s="15" t="s">
        <v>158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80</v>
      </c>
      <c r="BK101" s="214">
        <f>ROUND(I101*H101,2)</f>
        <v>0</v>
      </c>
      <c r="BL101" s="15" t="s">
        <v>166</v>
      </c>
      <c r="BM101" s="213" t="s">
        <v>1047</v>
      </c>
    </row>
    <row r="102" s="2" customFormat="1">
      <c r="A102" s="36"/>
      <c r="B102" s="37"/>
      <c r="C102" s="38"/>
      <c r="D102" s="215" t="s">
        <v>168</v>
      </c>
      <c r="E102" s="38"/>
      <c r="F102" s="216" t="s">
        <v>1046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168</v>
      </c>
      <c r="AU102" s="15" t="s">
        <v>82</v>
      </c>
    </row>
    <row r="103" s="2" customFormat="1" ht="16.5" customHeight="1">
      <c r="A103" s="36"/>
      <c r="B103" s="37"/>
      <c r="C103" s="202" t="s">
        <v>201</v>
      </c>
      <c r="D103" s="202" t="s">
        <v>161</v>
      </c>
      <c r="E103" s="203" t="s">
        <v>1048</v>
      </c>
      <c r="F103" s="204" t="s">
        <v>1049</v>
      </c>
      <c r="G103" s="205" t="s">
        <v>443</v>
      </c>
      <c r="H103" s="206">
        <v>36.75</v>
      </c>
      <c r="I103" s="207"/>
      <c r="J103" s="208">
        <f>ROUND(I103*H103,2)</f>
        <v>0</v>
      </c>
      <c r="K103" s="204" t="s">
        <v>19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166</v>
      </c>
      <c r="AT103" s="213" t="s">
        <v>161</v>
      </c>
      <c r="AU103" s="213" t="s">
        <v>82</v>
      </c>
      <c r="AY103" s="15" t="s">
        <v>158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166</v>
      </c>
      <c r="BM103" s="213" t="s">
        <v>1050</v>
      </c>
    </row>
    <row r="104" s="2" customFormat="1">
      <c r="A104" s="36"/>
      <c r="B104" s="37"/>
      <c r="C104" s="38"/>
      <c r="D104" s="215" t="s">
        <v>168</v>
      </c>
      <c r="E104" s="38"/>
      <c r="F104" s="216" t="s">
        <v>1049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168</v>
      </c>
      <c r="AU104" s="15" t="s">
        <v>82</v>
      </c>
    </row>
    <row r="105" s="2" customFormat="1" ht="16.5" customHeight="1">
      <c r="A105" s="36"/>
      <c r="B105" s="37"/>
      <c r="C105" s="202" t="s">
        <v>209</v>
      </c>
      <c r="D105" s="202" t="s">
        <v>161</v>
      </c>
      <c r="E105" s="203" t="s">
        <v>1051</v>
      </c>
      <c r="F105" s="204" t="s">
        <v>1052</v>
      </c>
      <c r="G105" s="205" t="s">
        <v>443</v>
      </c>
      <c r="H105" s="206">
        <v>140</v>
      </c>
      <c r="I105" s="207"/>
      <c r="J105" s="208">
        <f>ROUND(I105*H105,2)</f>
        <v>0</v>
      </c>
      <c r="K105" s="204" t="s">
        <v>19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166</v>
      </c>
      <c r="BM105" s="213" t="s">
        <v>1053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1052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 ht="16.5" customHeight="1">
      <c r="A107" s="36"/>
      <c r="B107" s="37"/>
      <c r="C107" s="202" t="s">
        <v>217</v>
      </c>
      <c r="D107" s="202" t="s">
        <v>161</v>
      </c>
      <c r="E107" s="203" t="s">
        <v>1054</v>
      </c>
      <c r="F107" s="204" t="s">
        <v>1055</v>
      </c>
      <c r="G107" s="205" t="s">
        <v>321</v>
      </c>
      <c r="H107" s="206">
        <v>14</v>
      </c>
      <c r="I107" s="207"/>
      <c r="J107" s="208">
        <f>ROUND(I107*H107,2)</f>
        <v>0</v>
      </c>
      <c r="K107" s="204" t="s">
        <v>19</v>
      </c>
      <c r="L107" s="42"/>
      <c r="M107" s="209" t="s">
        <v>19</v>
      </c>
      <c r="N107" s="210" t="s">
        <v>43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166</v>
      </c>
      <c r="AT107" s="213" t="s">
        <v>161</v>
      </c>
      <c r="AU107" s="213" t="s">
        <v>82</v>
      </c>
      <c r="AY107" s="15" t="s">
        <v>158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80</v>
      </c>
      <c r="BK107" s="214">
        <f>ROUND(I107*H107,2)</f>
        <v>0</v>
      </c>
      <c r="BL107" s="15" t="s">
        <v>166</v>
      </c>
      <c r="BM107" s="213" t="s">
        <v>1056</v>
      </c>
    </row>
    <row r="108" s="2" customFormat="1">
      <c r="A108" s="36"/>
      <c r="B108" s="37"/>
      <c r="C108" s="38"/>
      <c r="D108" s="215" t="s">
        <v>168</v>
      </c>
      <c r="E108" s="38"/>
      <c r="F108" s="216" t="s">
        <v>1055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168</v>
      </c>
      <c r="AU108" s="15" t="s">
        <v>82</v>
      </c>
    </row>
    <row r="109" s="2" customFormat="1" ht="16.5" customHeight="1">
      <c r="A109" s="36"/>
      <c r="B109" s="37"/>
      <c r="C109" s="202" t="s">
        <v>224</v>
      </c>
      <c r="D109" s="202" t="s">
        <v>161</v>
      </c>
      <c r="E109" s="203" t="s">
        <v>1057</v>
      </c>
      <c r="F109" s="204" t="s">
        <v>1058</v>
      </c>
      <c r="G109" s="205" t="s">
        <v>443</v>
      </c>
      <c r="H109" s="206">
        <v>25</v>
      </c>
      <c r="I109" s="207"/>
      <c r="J109" s="208">
        <f>ROUND(I109*H109,2)</f>
        <v>0</v>
      </c>
      <c r="K109" s="204" t="s">
        <v>19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166</v>
      </c>
      <c r="AT109" s="213" t="s">
        <v>161</v>
      </c>
      <c r="AU109" s="213" t="s">
        <v>82</v>
      </c>
      <c r="AY109" s="15" t="s">
        <v>158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166</v>
      </c>
      <c r="BM109" s="213" t="s">
        <v>1059</v>
      </c>
    </row>
    <row r="110" s="2" customFormat="1">
      <c r="A110" s="36"/>
      <c r="B110" s="37"/>
      <c r="C110" s="38"/>
      <c r="D110" s="215" t="s">
        <v>168</v>
      </c>
      <c r="E110" s="38"/>
      <c r="F110" s="216" t="s">
        <v>1058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168</v>
      </c>
      <c r="AU110" s="15" t="s">
        <v>82</v>
      </c>
    </row>
    <row r="111" s="12" customFormat="1" ht="22.8" customHeight="1">
      <c r="A111" s="12"/>
      <c r="B111" s="186"/>
      <c r="C111" s="187"/>
      <c r="D111" s="188" t="s">
        <v>71</v>
      </c>
      <c r="E111" s="200" t="s">
        <v>1060</v>
      </c>
      <c r="F111" s="200" t="s">
        <v>1061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SUM(P112:P113)</f>
        <v>0</v>
      </c>
      <c r="Q111" s="194"/>
      <c r="R111" s="195">
        <f>SUM(R112:R113)</f>
        <v>0</v>
      </c>
      <c r="S111" s="194"/>
      <c r="T111" s="196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82</v>
      </c>
      <c r="AT111" s="198" t="s">
        <v>71</v>
      </c>
      <c r="AU111" s="198" t="s">
        <v>80</v>
      </c>
      <c r="AY111" s="197" t="s">
        <v>158</v>
      </c>
      <c r="BK111" s="199">
        <f>SUM(BK112:BK113)</f>
        <v>0</v>
      </c>
    </row>
    <row r="112" s="2" customFormat="1" ht="16.5" customHeight="1">
      <c r="A112" s="36"/>
      <c r="B112" s="37"/>
      <c r="C112" s="202" t="s">
        <v>230</v>
      </c>
      <c r="D112" s="202" t="s">
        <v>161</v>
      </c>
      <c r="E112" s="203" t="s">
        <v>1062</v>
      </c>
      <c r="F112" s="204" t="s">
        <v>1063</v>
      </c>
      <c r="G112" s="205" t="s">
        <v>321</v>
      </c>
      <c r="H112" s="206">
        <v>4</v>
      </c>
      <c r="I112" s="207"/>
      <c r="J112" s="208">
        <f>ROUND(I112*H112,2)</f>
        <v>0</v>
      </c>
      <c r="K112" s="204" t="s">
        <v>19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166</v>
      </c>
      <c r="AT112" s="213" t="s">
        <v>161</v>
      </c>
      <c r="AU112" s="213" t="s">
        <v>82</v>
      </c>
      <c r="AY112" s="15" t="s">
        <v>158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166</v>
      </c>
      <c r="BM112" s="213" t="s">
        <v>1064</v>
      </c>
    </row>
    <row r="113" s="2" customFormat="1">
      <c r="A113" s="36"/>
      <c r="B113" s="37"/>
      <c r="C113" s="38"/>
      <c r="D113" s="215" t="s">
        <v>168</v>
      </c>
      <c r="E113" s="38"/>
      <c r="F113" s="216" t="s">
        <v>1063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168</v>
      </c>
      <c r="AU113" s="15" t="s">
        <v>82</v>
      </c>
    </row>
    <row r="114" s="12" customFormat="1" ht="22.8" customHeight="1">
      <c r="A114" s="12"/>
      <c r="B114" s="186"/>
      <c r="C114" s="187"/>
      <c r="D114" s="188" t="s">
        <v>71</v>
      </c>
      <c r="E114" s="200" t="s">
        <v>1065</v>
      </c>
      <c r="F114" s="200" t="s">
        <v>1066</v>
      </c>
      <c r="G114" s="187"/>
      <c r="H114" s="187"/>
      <c r="I114" s="190"/>
      <c r="J114" s="201">
        <f>BK114</f>
        <v>0</v>
      </c>
      <c r="K114" s="187"/>
      <c r="L114" s="192"/>
      <c r="M114" s="193"/>
      <c r="N114" s="194"/>
      <c r="O114" s="194"/>
      <c r="P114" s="195">
        <f>SUM(P115:P120)</f>
        <v>0</v>
      </c>
      <c r="Q114" s="194"/>
      <c r="R114" s="195">
        <f>SUM(R115:R120)</f>
        <v>0</v>
      </c>
      <c r="S114" s="194"/>
      <c r="T114" s="196">
        <f>SUM(T115:T120)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7" t="s">
        <v>82</v>
      </c>
      <c r="AT114" s="198" t="s">
        <v>71</v>
      </c>
      <c r="AU114" s="198" t="s">
        <v>80</v>
      </c>
      <c r="AY114" s="197" t="s">
        <v>158</v>
      </c>
      <c r="BK114" s="199">
        <f>SUM(BK115:BK120)</f>
        <v>0</v>
      </c>
    </row>
    <row r="115" s="2" customFormat="1" ht="16.5" customHeight="1">
      <c r="A115" s="36"/>
      <c r="B115" s="37"/>
      <c r="C115" s="202" t="s">
        <v>236</v>
      </c>
      <c r="D115" s="202" t="s">
        <v>161</v>
      </c>
      <c r="E115" s="203" t="s">
        <v>1067</v>
      </c>
      <c r="F115" s="204" t="s">
        <v>1068</v>
      </c>
      <c r="G115" s="205" t="s">
        <v>321</v>
      </c>
      <c r="H115" s="206">
        <v>1</v>
      </c>
      <c r="I115" s="207"/>
      <c r="J115" s="208">
        <f>ROUND(I115*H115,2)</f>
        <v>0</v>
      </c>
      <c r="K115" s="204" t="s">
        <v>19</v>
      </c>
      <c r="L115" s="42"/>
      <c r="M115" s="209" t="s">
        <v>19</v>
      </c>
      <c r="N115" s="210" t="s">
        <v>43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166</v>
      </c>
      <c r="AT115" s="213" t="s">
        <v>161</v>
      </c>
      <c r="AU115" s="213" t="s">
        <v>82</v>
      </c>
      <c r="AY115" s="15" t="s">
        <v>158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80</v>
      </c>
      <c r="BK115" s="214">
        <f>ROUND(I115*H115,2)</f>
        <v>0</v>
      </c>
      <c r="BL115" s="15" t="s">
        <v>166</v>
      </c>
      <c r="BM115" s="213" t="s">
        <v>1069</v>
      </c>
    </row>
    <row r="116" s="2" customFormat="1">
      <c r="A116" s="36"/>
      <c r="B116" s="37"/>
      <c r="C116" s="38"/>
      <c r="D116" s="215" t="s">
        <v>168</v>
      </c>
      <c r="E116" s="38"/>
      <c r="F116" s="216" t="s">
        <v>1068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168</v>
      </c>
      <c r="AU116" s="15" t="s">
        <v>82</v>
      </c>
    </row>
    <row r="117" s="2" customFormat="1" ht="16.5" customHeight="1">
      <c r="A117" s="36"/>
      <c r="B117" s="37"/>
      <c r="C117" s="202" t="s">
        <v>242</v>
      </c>
      <c r="D117" s="202" t="s">
        <v>161</v>
      </c>
      <c r="E117" s="203" t="s">
        <v>1070</v>
      </c>
      <c r="F117" s="204" t="s">
        <v>1071</v>
      </c>
      <c r="G117" s="205" t="s">
        <v>443</v>
      </c>
      <c r="H117" s="206">
        <v>27.5</v>
      </c>
      <c r="I117" s="207"/>
      <c r="J117" s="208">
        <f>ROUND(I117*H117,2)</f>
        <v>0</v>
      </c>
      <c r="K117" s="204" t="s">
        <v>19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166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166</v>
      </c>
      <c r="BM117" s="213" t="s">
        <v>1072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1071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 ht="16.5" customHeight="1">
      <c r="A119" s="36"/>
      <c r="B119" s="37"/>
      <c r="C119" s="202" t="s">
        <v>248</v>
      </c>
      <c r="D119" s="202" t="s">
        <v>161</v>
      </c>
      <c r="E119" s="203" t="s">
        <v>1073</v>
      </c>
      <c r="F119" s="204" t="s">
        <v>1074</v>
      </c>
      <c r="G119" s="205" t="s">
        <v>443</v>
      </c>
      <c r="H119" s="206">
        <v>27.5</v>
      </c>
      <c r="I119" s="207"/>
      <c r="J119" s="208">
        <f>ROUND(I119*H119,2)</f>
        <v>0</v>
      </c>
      <c r="K119" s="204" t="s">
        <v>19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166</v>
      </c>
      <c r="AT119" s="213" t="s">
        <v>161</v>
      </c>
      <c r="AU119" s="213" t="s">
        <v>82</v>
      </c>
      <c r="AY119" s="15" t="s">
        <v>158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166</v>
      </c>
      <c r="BM119" s="213" t="s">
        <v>1075</v>
      </c>
    </row>
    <row r="120" s="2" customFormat="1">
      <c r="A120" s="36"/>
      <c r="B120" s="37"/>
      <c r="C120" s="38"/>
      <c r="D120" s="215" t="s">
        <v>168</v>
      </c>
      <c r="E120" s="38"/>
      <c r="F120" s="216" t="s">
        <v>1074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168</v>
      </c>
      <c r="AU120" s="15" t="s">
        <v>82</v>
      </c>
    </row>
    <row r="121" s="12" customFormat="1" ht="22.8" customHeight="1">
      <c r="A121" s="12"/>
      <c r="B121" s="186"/>
      <c r="C121" s="187"/>
      <c r="D121" s="188" t="s">
        <v>71</v>
      </c>
      <c r="E121" s="200" t="s">
        <v>1076</v>
      </c>
      <c r="F121" s="200" t="s">
        <v>1077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SUM(P122:P124)</f>
        <v>0</v>
      </c>
      <c r="Q121" s="194"/>
      <c r="R121" s="195">
        <f>SUM(R122:R124)</f>
        <v>0</v>
      </c>
      <c r="S121" s="194"/>
      <c r="T121" s="196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7" t="s">
        <v>82</v>
      </c>
      <c r="AT121" s="198" t="s">
        <v>71</v>
      </c>
      <c r="AU121" s="198" t="s">
        <v>80</v>
      </c>
      <c r="AY121" s="197" t="s">
        <v>158</v>
      </c>
      <c r="BK121" s="199">
        <f>SUM(BK122:BK124)</f>
        <v>0</v>
      </c>
    </row>
    <row r="122" s="2" customFormat="1" ht="16.5" customHeight="1">
      <c r="A122" s="36"/>
      <c r="B122" s="37"/>
      <c r="C122" s="202" t="s">
        <v>8</v>
      </c>
      <c r="D122" s="202" t="s">
        <v>161</v>
      </c>
      <c r="E122" s="203" t="s">
        <v>1078</v>
      </c>
      <c r="F122" s="204" t="s">
        <v>1079</v>
      </c>
      <c r="G122" s="205" t="s">
        <v>308</v>
      </c>
      <c r="H122" s="206">
        <v>1</v>
      </c>
      <c r="I122" s="207"/>
      <c r="J122" s="208">
        <f>ROUND(I122*H122,2)</f>
        <v>0</v>
      </c>
      <c r="K122" s="204" t="s">
        <v>165</v>
      </c>
      <c r="L122" s="42"/>
      <c r="M122" s="209" t="s">
        <v>19</v>
      </c>
      <c r="N122" s="210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259</v>
      </c>
      <c r="AT122" s="213" t="s">
        <v>161</v>
      </c>
      <c r="AU122" s="213" t="s">
        <v>82</v>
      </c>
      <c r="AY122" s="15" t="s">
        <v>158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259</v>
      </c>
      <c r="BM122" s="213" t="s">
        <v>1080</v>
      </c>
    </row>
    <row r="123" s="2" customFormat="1">
      <c r="A123" s="36"/>
      <c r="B123" s="37"/>
      <c r="C123" s="38"/>
      <c r="D123" s="215" t="s">
        <v>168</v>
      </c>
      <c r="E123" s="38"/>
      <c r="F123" s="216" t="s">
        <v>1081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168</v>
      </c>
      <c r="AU123" s="15" t="s">
        <v>82</v>
      </c>
    </row>
    <row r="124" s="2" customFormat="1">
      <c r="A124" s="36"/>
      <c r="B124" s="37"/>
      <c r="C124" s="38"/>
      <c r="D124" s="220" t="s">
        <v>170</v>
      </c>
      <c r="E124" s="38"/>
      <c r="F124" s="221" t="s">
        <v>1082</v>
      </c>
      <c r="G124" s="38"/>
      <c r="H124" s="38"/>
      <c r="I124" s="217"/>
      <c r="J124" s="38"/>
      <c r="K124" s="38"/>
      <c r="L124" s="42"/>
      <c r="M124" s="222"/>
      <c r="N124" s="223"/>
      <c r="O124" s="224"/>
      <c r="P124" s="224"/>
      <c r="Q124" s="224"/>
      <c r="R124" s="224"/>
      <c r="S124" s="224"/>
      <c r="T124" s="225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170</v>
      </c>
      <c r="AU124" s="15" t="s">
        <v>82</v>
      </c>
    </row>
    <row r="125" s="2" customFormat="1" ht="6.96" customHeight="1">
      <c r="A125" s="36"/>
      <c r="B125" s="57"/>
      <c r="C125" s="58"/>
      <c r="D125" s="58"/>
      <c r="E125" s="58"/>
      <c r="F125" s="58"/>
      <c r="G125" s="58"/>
      <c r="H125" s="58"/>
      <c r="I125" s="58"/>
      <c r="J125" s="58"/>
      <c r="K125" s="58"/>
      <c r="L125" s="42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sheet="1" autoFilter="0" formatColumns="0" formatRows="0" objects="1" scenarios="1" spinCount="100000" saltValue="YLkgYVYf9AaA6+DKGpT3XNX9kZfmtfSyP1V+pfcVSQaYxYj0NkUDe7lJuaiEo2PASHbtjlIOEGOGxclgEKJAjg==" hashValue="4kYhiyRxKkL+Npa0UilVgvFGfxq98ZNmzByWpWmmXrxo5sb87v7Mkq1bKHB1pix7oxHTrFllLCHOw8j/nrbk9A==" algorithmName="SHA-512" password="CC35"/>
  <autoFilter ref="C85:K12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24" r:id="rId1" display="https://podminky.urs.cz/item/CS_URS_2021_02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127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sociálního zařízení pro děti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128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1083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19. 8. 2021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130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ROUND((SUM(BE86:BE126)),  2)</f>
        <v>0</v>
      </c>
      <c r="G33" s="36"/>
      <c r="H33" s="36"/>
      <c r="I33" s="146">
        <v>0.20999999999999999</v>
      </c>
      <c r="J33" s="145">
        <f>ROUND(((SUM(BE86:BE126))*I33),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ROUND((SUM(BF86:BF126)),  2)</f>
        <v>0</v>
      </c>
      <c r="G34" s="36"/>
      <c r="H34" s="36"/>
      <c r="I34" s="146">
        <v>0.14999999999999999</v>
      </c>
      <c r="J34" s="145">
        <f>ROUND(((SUM(BF86:BF126))*I34),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ROUND((SUM(BG86:BG126)),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ROUND((SUM(BH86:BH126)),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ROUND((SUM(BI86:BI126)),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131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sociálního zařízení pro děti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128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2021-062-07-02 - Elektro- 2.NP B - část 1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MŠ MJR.Nováka 30, Ostrava- Hrabůvka</v>
      </c>
      <c r="G52" s="38"/>
      <c r="H52" s="38"/>
      <c r="I52" s="30" t="s">
        <v>23</v>
      </c>
      <c r="J52" s="70" t="str">
        <f>IF(J12="","",J12)</f>
        <v>19. 8. 2021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Ostrava, Prokešovo nám.1803/8, Ostrava</v>
      </c>
      <c r="G54" s="38"/>
      <c r="H54" s="38"/>
      <c r="I54" s="30" t="s">
        <v>31</v>
      </c>
      <c r="J54" s="34" t="str">
        <f>E21</f>
        <v>ČOS exim s.r.o. Alešova 26, České Budějovice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Ing.Dana Mlejnková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132</v>
      </c>
      <c r="D57" s="160"/>
      <c r="E57" s="160"/>
      <c r="F57" s="160"/>
      <c r="G57" s="160"/>
      <c r="H57" s="160"/>
      <c r="I57" s="160"/>
      <c r="J57" s="161" t="s">
        <v>133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134</v>
      </c>
    </row>
    <row r="60" s="9" customFormat="1" ht="24.96" customHeight="1">
      <c r="A60" s="9"/>
      <c r="B60" s="163"/>
      <c r="C60" s="164"/>
      <c r="D60" s="165" t="s">
        <v>139</v>
      </c>
      <c r="E60" s="166"/>
      <c r="F60" s="166"/>
      <c r="G60" s="166"/>
      <c r="H60" s="166"/>
      <c r="I60" s="166"/>
      <c r="J60" s="167">
        <f>J87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1016</v>
      </c>
      <c r="E61" s="172"/>
      <c r="F61" s="172"/>
      <c r="G61" s="172"/>
      <c r="H61" s="172"/>
      <c r="I61" s="172"/>
      <c r="J61" s="173">
        <f>J88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1017</v>
      </c>
      <c r="E62" s="172"/>
      <c r="F62" s="172"/>
      <c r="G62" s="172"/>
      <c r="H62" s="172"/>
      <c r="I62" s="172"/>
      <c r="J62" s="173">
        <f>J95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1018</v>
      </c>
      <c r="E63" s="172"/>
      <c r="F63" s="172"/>
      <c r="G63" s="172"/>
      <c r="H63" s="172"/>
      <c r="I63" s="172"/>
      <c r="J63" s="173">
        <f>J100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1019</v>
      </c>
      <c r="E64" s="172"/>
      <c r="F64" s="172"/>
      <c r="G64" s="172"/>
      <c r="H64" s="172"/>
      <c r="I64" s="172"/>
      <c r="J64" s="173">
        <f>J111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1020</v>
      </c>
      <c r="E65" s="172"/>
      <c r="F65" s="172"/>
      <c r="G65" s="172"/>
      <c r="H65" s="172"/>
      <c r="I65" s="172"/>
      <c r="J65" s="173">
        <f>J116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1021</v>
      </c>
      <c r="E66" s="172"/>
      <c r="F66" s="172"/>
      <c r="G66" s="172"/>
      <c r="H66" s="172"/>
      <c r="I66" s="172"/>
      <c r="J66" s="173">
        <f>J123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143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58" t="str">
        <f>E7</f>
        <v>Oprava sociálního zařízení pro děti</v>
      </c>
      <c r="F76" s="30"/>
      <c r="G76" s="30"/>
      <c r="H76" s="30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128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E9</f>
        <v>2021-062-07-02 - Elektro- 2.NP B - část 1</v>
      </c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F12</f>
        <v>MŠ MJR.Nováka 30, Ostrava- Hrabůvka</v>
      </c>
      <c r="G80" s="38"/>
      <c r="H80" s="38"/>
      <c r="I80" s="30" t="s">
        <v>23</v>
      </c>
      <c r="J80" s="70" t="str">
        <f>IF(J12="","",J12)</f>
        <v>19. 8. 2021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40.05" customHeight="1">
      <c r="A82" s="36"/>
      <c r="B82" s="37"/>
      <c r="C82" s="30" t="s">
        <v>25</v>
      </c>
      <c r="D82" s="38"/>
      <c r="E82" s="38"/>
      <c r="F82" s="25" t="str">
        <f>E15</f>
        <v>Město Ostrava, Prokešovo nám.1803/8, Ostrava</v>
      </c>
      <c r="G82" s="38"/>
      <c r="H82" s="38"/>
      <c r="I82" s="30" t="s">
        <v>31</v>
      </c>
      <c r="J82" s="34" t="str">
        <f>E21</f>
        <v>ČOS exim s.r.o. Alešova 26, České Budějovice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IF(E18="","",E18)</f>
        <v>Vyplň údaj</v>
      </c>
      <c r="G83" s="38"/>
      <c r="H83" s="38"/>
      <c r="I83" s="30" t="s">
        <v>34</v>
      </c>
      <c r="J83" s="34" t="str">
        <f>E24</f>
        <v>Ing.Dana Mlejnková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75"/>
      <c r="B85" s="176"/>
      <c r="C85" s="177" t="s">
        <v>144</v>
      </c>
      <c r="D85" s="178" t="s">
        <v>57</v>
      </c>
      <c r="E85" s="178" t="s">
        <v>53</v>
      </c>
      <c r="F85" s="178" t="s">
        <v>54</v>
      </c>
      <c r="G85" s="178" t="s">
        <v>145</v>
      </c>
      <c r="H85" s="178" t="s">
        <v>146</v>
      </c>
      <c r="I85" s="178" t="s">
        <v>147</v>
      </c>
      <c r="J85" s="178" t="s">
        <v>133</v>
      </c>
      <c r="K85" s="179" t="s">
        <v>148</v>
      </c>
      <c r="L85" s="180"/>
      <c r="M85" s="90" t="s">
        <v>19</v>
      </c>
      <c r="N85" s="91" t="s">
        <v>42</v>
      </c>
      <c r="O85" s="91" t="s">
        <v>149</v>
      </c>
      <c r="P85" s="91" t="s">
        <v>150</v>
      </c>
      <c r="Q85" s="91" t="s">
        <v>151</v>
      </c>
      <c r="R85" s="91" t="s">
        <v>152</v>
      </c>
      <c r="S85" s="91" t="s">
        <v>153</v>
      </c>
      <c r="T85" s="92" t="s">
        <v>154</v>
      </c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</row>
    <row r="86" s="2" customFormat="1" ht="22.8" customHeight="1">
      <c r="A86" s="36"/>
      <c r="B86" s="37"/>
      <c r="C86" s="97" t="s">
        <v>155</v>
      </c>
      <c r="D86" s="38"/>
      <c r="E86" s="38"/>
      <c r="F86" s="38"/>
      <c r="G86" s="38"/>
      <c r="H86" s="38"/>
      <c r="I86" s="38"/>
      <c r="J86" s="181">
        <f>BK86</f>
        <v>0</v>
      </c>
      <c r="K86" s="38"/>
      <c r="L86" s="42"/>
      <c r="M86" s="93"/>
      <c r="N86" s="182"/>
      <c r="O86" s="94"/>
      <c r="P86" s="183">
        <f>P87</f>
        <v>0</v>
      </c>
      <c r="Q86" s="94"/>
      <c r="R86" s="183">
        <f>R87</f>
        <v>0</v>
      </c>
      <c r="S86" s="94"/>
      <c r="T86" s="184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71</v>
      </c>
      <c r="AU86" s="15" t="s">
        <v>134</v>
      </c>
      <c r="BK86" s="185">
        <f>BK87</f>
        <v>0</v>
      </c>
    </row>
    <row r="87" s="12" customFormat="1" ht="25.92" customHeight="1">
      <c r="A87" s="12"/>
      <c r="B87" s="186"/>
      <c r="C87" s="187"/>
      <c r="D87" s="188" t="s">
        <v>71</v>
      </c>
      <c r="E87" s="189" t="s">
        <v>271</v>
      </c>
      <c r="F87" s="189" t="s">
        <v>272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P88+P95+P100+P111+P116+P123</f>
        <v>0</v>
      </c>
      <c r="Q87" s="194"/>
      <c r="R87" s="195">
        <f>R88+R95+R100+R111+R116+R123</f>
        <v>0</v>
      </c>
      <c r="S87" s="194"/>
      <c r="T87" s="196">
        <f>T88+T95+T100+T111+T116+T123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82</v>
      </c>
      <c r="AT87" s="198" t="s">
        <v>71</v>
      </c>
      <c r="AU87" s="198" t="s">
        <v>72</v>
      </c>
      <c r="AY87" s="197" t="s">
        <v>158</v>
      </c>
      <c r="BK87" s="199">
        <f>BK88+BK95+BK100+BK111+BK116+BK123</f>
        <v>0</v>
      </c>
    </row>
    <row r="88" s="12" customFormat="1" ht="22.8" customHeight="1">
      <c r="A88" s="12"/>
      <c r="B88" s="186"/>
      <c r="C88" s="187"/>
      <c r="D88" s="188" t="s">
        <v>71</v>
      </c>
      <c r="E88" s="200" t="s">
        <v>1022</v>
      </c>
      <c r="F88" s="200" t="s">
        <v>1023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SUM(P89:P94)</f>
        <v>0</v>
      </c>
      <c r="Q88" s="194"/>
      <c r="R88" s="195">
        <f>SUM(R89:R94)</f>
        <v>0</v>
      </c>
      <c r="S88" s="194"/>
      <c r="T88" s="196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82</v>
      </c>
      <c r="AT88" s="198" t="s">
        <v>71</v>
      </c>
      <c r="AU88" s="198" t="s">
        <v>80</v>
      </c>
      <c r="AY88" s="197" t="s">
        <v>158</v>
      </c>
      <c r="BK88" s="199">
        <f>SUM(BK89:BK94)</f>
        <v>0</v>
      </c>
    </row>
    <row r="89" s="2" customFormat="1" ht="21.75" customHeight="1">
      <c r="A89" s="36"/>
      <c r="B89" s="37"/>
      <c r="C89" s="202" t="s">
        <v>80</v>
      </c>
      <c r="D89" s="202" t="s">
        <v>161</v>
      </c>
      <c r="E89" s="203" t="s">
        <v>1024</v>
      </c>
      <c r="F89" s="204" t="s">
        <v>1025</v>
      </c>
      <c r="G89" s="205" t="s">
        <v>321</v>
      </c>
      <c r="H89" s="206">
        <v>23</v>
      </c>
      <c r="I89" s="207"/>
      <c r="J89" s="208">
        <f>ROUND(I89*H89,2)</f>
        <v>0</v>
      </c>
      <c r="K89" s="204" t="s">
        <v>19</v>
      </c>
      <c r="L89" s="42"/>
      <c r="M89" s="209" t="s">
        <v>19</v>
      </c>
      <c r="N89" s="210" t="s">
        <v>43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166</v>
      </c>
      <c r="AT89" s="213" t="s">
        <v>161</v>
      </c>
      <c r="AU89" s="213" t="s">
        <v>82</v>
      </c>
      <c r="AY89" s="15" t="s">
        <v>158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80</v>
      </c>
      <c r="BK89" s="214">
        <f>ROUND(I89*H89,2)</f>
        <v>0</v>
      </c>
      <c r="BL89" s="15" t="s">
        <v>166</v>
      </c>
      <c r="BM89" s="213" t="s">
        <v>1026</v>
      </c>
    </row>
    <row r="90" s="2" customFormat="1">
      <c r="A90" s="36"/>
      <c r="B90" s="37"/>
      <c r="C90" s="38"/>
      <c r="D90" s="215" t="s">
        <v>168</v>
      </c>
      <c r="E90" s="38"/>
      <c r="F90" s="216" t="s">
        <v>1027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168</v>
      </c>
      <c r="AU90" s="15" t="s">
        <v>82</v>
      </c>
    </row>
    <row r="91" s="2" customFormat="1" ht="21.75" customHeight="1">
      <c r="A91" s="36"/>
      <c r="B91" s="37"/>
      <c r="C91" s="202" t="s">
        <v>82</v>
      </c>
      <c r="D91" s="202" t="s">
        <v>161</v>
      </c>
      <c r="E91" s="203" t="s">
        <v>1028</v>
      </c>
      <c r="F91" s="204" t="s">
        <v>1029</v>
      </c>
      <c r="G91" s="205" t="s">
        <v>321</v>
      </c>
      <c r="H91" s="206">
        <v>1</v>
      </c>
      <c r="I91" s="207"/>
      <c r="J91" s="208">
        <f>ROUND(I91*H91,2)</f>
        <v>0</v>
      </c>
      <c r="K91" s="204" t="s">
        <v>19</v>
      </c>
      <c r="L91" s="42"/>
      <c r="M91" s="209" t="s">
        <v>19</v>
      </c>
      <c r="N91" s="210" t="s">
        <v>43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166</v>
      </c>
      <c r="AT91" s="213" t="s">
        <v>161</v>
      </c>
      <c r="AU91" s="213" t="s">
        <v>82</v>
      </c>
      <c r="AY91" s="15" t="s">
        <v>158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80</v>
      </c>
      <c r="BK91" s="214">
        <f>ROUND(I91*H91,2)</f>
        <v>0</v>
      </c>
      <c r="BL91" s="15" t="s">
        <v>166</v>
      </c>
      <c r="BM91" s="213" t="s">
        <v>1030</v>
      </c>
    </row>
    <row r="92" s="2" customFormat="1">
      <c r="A92" s="36"/>
      <c r="B92" s="37"/>
      <c r="C92" s="38"/>
      <c r="D92" s="215" t="s">
        <v>168</v>
      </c>
      <c r="E92" s="38"/>
      <c r="F92" s="216" t="s">
        <v>1031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168</v>
      </c>
      <c r="AU92" s="15" t="s">
        <v>82</v>
      </c>
    </row>
    <row r="93" s="2" customFormat="1" ht="16.5" customHeight="1">
      <c r="A93" s="36"/>
      <c r="B93" s="37"/>
      <c r="C93" s="202" t="s">
        <v>178</v>
      </c>
      <c r="D93" s="202" t="s">
        <v>161</v>
      </c>
      <c r="E93" s="203" t="s">
        <v>1032</v>
      </c>
      <c r="F93" s="204" t="s">
        <v>1033</v>
      </c>
      <c r="G93" s="205" t="s">
        <v>321</v>
      </c>
      <c r="H93" s="206">
        <v>1</v>
      </c>
      <c r="I93" s="207"/>
      <c r="J93" s="208">
        <f>ROUND(I93*H93,2)</f>
        <v>0</v>
      </c>
      <c r="K93" s="204" t="s">
        <v>19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166</v>
      </c>
      <c r="AT93" s="213" t="s">
        <v>161</v>
      </c>
      <c r="AU93" s="213" t="s">
        <v>82</v>
      </c>
      <c r="AY93" s="15" t="s">
        <v>158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166</v>
      </c>
      <c r="BM93" s="213" t="s">
        <v>1034</v>
      </c>
    </row>
    <row r="94" s="2" customFormat="1">
      <c r="A94" s="36"/>
      <c r="B94" s="37"/>
      <c r="C94" s="38"/>
      <c r="D94" s="215" t="s">
        <v>168</v>
      </c>
      <c r="E94" s="38"/>
      <c r="F94" s="216" t="s">
        <v>1033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168</v>
      </c>
      <c r="AU94" s="15" t="s">
        <v>82</v>
      </c>
    </row>
    <row r="95" s="12" customFormat="1" ht="22.8" customHeight="1">
      <c r="A95" s="12"/>
      <c r="B95" s="186"/>
      <c r="C95" s="187"/>
      <c r="D95" s="188" t="s">
        <v>71</v>
      </c>
      <c r="E95" s="200" t="s">
        <v>1035</v>
      </c>
      <c r="F95" s="200" t="s">
        <v>1036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SUM(P96:P99)</f>
        <v>0</v>
      </c>
      <c r="Q95" s="194"/>
      <c r="R95" s="195">
        <f>SUM(R96:R99)</f>
        <v>0</v>
      </c>
      <c r="S95" s="194"/>
      <c r="T95" s="196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82</v>
      </c>
      <c r="AT95" s="198" t="s">
        <v>71</v>
      </c>
      <c r="AU95" s="198" t="s">
        <v>80</v>
      </c>
      <c r="AY95" s="197" t="s">
        <v>158</v>
      </c>
      <c r="BK95" s="199">
        <f>SUM(BK96:BK99)</f>
        <v>0</v>
      </c>
    </row>
    <row r="96" s="2" customFormat="1" ht="16.5" customHeight="1">
      <c r="A96" s="36"/>
      <c r="B96" s="37"/>
      <c r="C96" s="202" t="s">
        <v>166</v>
      </c>
      <c r="D96" s="202" t="s">
        <v>161</v>
      </c>
      <c r="E96" s="203" t="s">
        <v>1037</v>
      </c>
      <c r="F96" s="204" t="s">
        <v>1038</v>
      </c>
      <c r="G96" s="205" t="s">
        <v>321</v>
      </c>
      <c r="H96" s="206">
        <v>1</v>
      </c>
      <c r="I96" s="207"/>
      <c r="J96" s="208">
        <f>ROUND(I96*H96,2)</f>
        <v>0</v>
      </c>
      <c r="K96" s="204" t="s">
        <v>19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166</v>
      </c>
      <c r="AT96" s="213" t="s">
        <v>161</v>
      </c>
      <c r="AU96" s="213" t="s">
        <v>82</v>
      </c>
      <c r="AY96" s="15" t="s">
        <v>158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166</v>
      </c>
      <c r="BM96" s="213" t="s">
        <v>1039</v>
      </c>
    </row>
    <row r="97" s="2" customFormat="1">
      <c r="A97" s="36"/>
      <c r="B97" s="37"/>
      <c r="C97" s="38"/>
      <c r="D97" s="215" t="s">
        <v>168</v>
      </c>
      <c r="E97" s="38"/>
      <c r="F97" s="216" t="s">
        <v>1038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168</v>
      </c>
      <c r="AU97" s="15" t="s">
        <v>82</v>
      </c>
    </row>
    <row r="98" s="2" customFormat="1" ht="16.5" customHeight="1">
      <c r="A98" s="36"/>
      <c r="B98" s="37"/>
      <c r="C98" s="202" t="s">
        <v>189</v>
      </c>
      <c r="D98" s="202" t="s">
        <v>161</v>
      </c>
      <c r="E98" s="203" t="s">
        <v>1040</v>
      </c>
      <c r="F98" s="204" t="s">
        <v>1041</v>
      </c>
      <c r="G98" s="205" t="s">
        <v>321</v>
      </c>
      <c r="H98" s="206">
        <v>3</v>
      </c>
      <c r="I98" s="207"/>
      <c r="J98" s="208">
        <f>ROUND(I98*H98,2)</f>
        <v>0</v>
      </c>
      <c r="K98" s="204" t="s">
        <v>19</v>
      </c>
      <c r="L98" s="42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166</v>
      </c>
      <c r="AT98" s="213" t="s">
        <v>161</v>
      </c>
      <c r="AU98" s="213" t="s">
        <v>82</v>
      </c>
      <c r="AY98" s="15" t="s">
        <v>158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166</v>
      </c>
      <c r="BM98" s="213" t="s">
        <v>1042</v>
      </c>
    </row>
    <row r="99" s="2" customFormat="1">
      <c r="A99" s="36"/>
      <c r="B99" s="37"/>
      <c r="C99" s="38"/>
      <c r="D99" s="215" t="s">
        <v>168</v>
      </c>
      <c r="E99" s="38"/>
      <c r="F99" s="216" t="s">
        <v>1041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168</v>
      </c>
      <c r="AU99" s="15" t="s">
        <v>82</v>
      </c>
    </row>
    <row r="100" s="12" customFormat="1" ht="22.8" customHeight="1">
      <c r="A100" s="12"/>
      <c r="B100" s="186"/>
      <c r="C100" s="187"/>
      <c r="D100" s="188" t="s">
        <v>71</v>
      </c>
      <c r="E100" s="200" t="s">
        <v>1043</v>
      </c>
      <c r="F100" s="200" t="s">
        <v>1044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SUM(P101:P110)</f>
        <v>0</v>
      </c>
      <c r="Q100" s="194"/>
      <c r="R100" s="195">
        <f>SUM(R101:R110)</f>
        <v>0</v>
      </c>
      <c r="S100" s="194"/>
      <c r="T100" s="196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82</v>
      </c>
      <c r="AT100" s="198" t="s">
        <v>71</v>
      </c>
      <c r="AU100" s="198" t="s">
        <v>80</v>
      </c>
      <c r="AY100" s="197" t="s">
        <v>158</v>
      </c>
      <c r="BK100" s="199">
        <f>SUM(BK101:BK110)</f>
        <v>0</v>
      </c>
    </row>
    <row r="101" s="2" customFormat="1" ht="16.5" customHeight="1">
      <c r="A101" s="36"/>
      <c r="B101" s="37"/>
      <c r="C101" s="202" t="s">
        <v>195</v>
      </c>
      <c r="D101" s="202" t="s">
        <v>161</v>
      </c>
      <c r="E101" s="203" t="s">
        <v>1045</v>
      </c>
      <c r="F101" s="204" t="s">
        <v>1046</v>
      </c>
      <c r="G101" s="205" t="s">
        <v>443</v>
      </c>
      <c r="H101" s="206">
        <v>190</v>
      </c>
      <c r="I101" s="207"/>
      <c r="J101" s="208">
        <f>ROUND(I101*H101,2)</f>
        <v>0</v>
      </c>
      <c r="K101" s="204" t="s">
        <v>19</v>
      </c>
      <c r="L101" s="42"/>
      <c r="M101" s="209" t="s">
        <v>19</v>
      </c>
      <c r="N101" s="210" t="s">
        <v>43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166</v>
      </c>
      <c r="AT101" s="213" t="s">
        <v>161</v>
      </c>
      <c r="AU101" s="213" t="s">
        <v>82</v>
      </c>
      <c r="AY101" s="15" t="s">
        <v>158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80</v>
      </c>
      <c r="BK101" s="214">
        <f>ROUND(I101*H101,2)</f>
        <v>0</v>
      </c>
      <c r="BL101" s="15" t="s">
        <v>166</v>
      </c>
      <c r="BM101" s="213" t="s">
        <v>1047</v>
      </c>
    </row>
    <row r="102" s="2" customFormat="1">
      <c r="A102" s="36"/>
      <c r="B102" s="37"/>
      <c r="C102" s="38"/>
      <c r="D102" s="215" t="s">
        <v>168</v>
      </c>
      <c r="E102" s="38"/>
      <c r="F102" s="216" t="s">
        <v>1046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168</v>
      </c>
      <c r="AU102" s="15" t="s">
        <v>82</v>
      </c>
    </row>
    <row r="103" s="2" customFormat="1" ht="16.5" customHeight="1">
      <c r="A103" s="36"/>
      <c r="B103" s="37"/>
      <c r="C103" s="202" t="s">
        <v>201</v>
      </c>
      <c r="D103" s="202" t="s">
        <v>161</v>
      </c>
      <c r="E103" s="203" t="s">
        <v>1048</v>
      </c>
      <c r="F103" s="204" t="s">
        <v>1049</v>
      </c>
      <c r="G103" s="205" t="s">
        <v>443</v>
      </c>
      <c r="H103" s="206">
        <v>36.75</v>
      </c>
      <c r="I103" s="207"/>
      <c r="J103" s="208">
        <f>ROUND(I103*H103,2)</f>
        <v>0</v>
      </c>
      <c r="K103" s="204" t="s">
        <v>19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166</v>
      </c>
      <c r="AT103" s="213" t="s">
        <v>161</v>
      </c>
      <c r="AU103" s="213" t="s">
        <v>82</v>
      </c>
      <c r="AY103" s="15" t="s">
        <v>158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166</v>
      </c>
      <c r="BM103" s="213" t="s">
        <v>1050</v>
      </c>
    </row>
    <row r="104" s="2" customFormat="1">
      <c r="A104" s="36"/>
      <c r="B104" s="37"/>
      <c r="C104" s="38"/>
      <c r="D104" s="215" t="s">
        <v>168</v>
      </c>
      <c r="E104" s="38"/>
      <c r="F104" s="216" t="s">
        <v>1049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168</v>
      </c>
      <c r="AU104" s="15" t="s">
        <v>82</v>
      </c>
    </row>
    <row r="105" s="2" customFormat="1" ht="16.5" customHeight="1">
      <c r="A105" s="36"/>
      <c r="B105" s="37"/>
      <c r="C105" s="202" t="s">
        <v>209</v>
      </c>
      <c r="D105" s="202" t="s">
        <v>161</v>
      </c>
      <c r="E105" s="203" t="s">
        <v>1051</v>
      </c>
      <c r="F105" s="204" t="s">
        <v>1052</v>
      </c>
      <c r="G105" s="205" t="s">
        <v>443</v>
      </c>
      <c r="H105" s="206">
        <v>140</v>
      </c>
      <c r="I105" s="207"/>
      <c r="J105" s="208">
        <f>ROUND(I105*H105,2)</f>
        <v>0</v>
      </c>
      <c r="K105" s="204" t="s">
        <v>19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161</v>
      </c>
      <c r="AU105" s="213" t="s">
        <v>82</v>
      </c>
      <c r="AY105" s="15" t="s">
        <v>158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166</v>
      </c>
      <c r="BM105" s="213" t="s">
        <v>1053</v>
      </c>
    </row>
    <row r="106" s="2" customFormat="1">
      <c r="A106" s="36"/>
      <c r="B106" s="37"/>
      <c r="C106" s="38"/>
      <c r="D106" s="215" t="s">
        <v>168</v>
      </c>
      <c r="E106" s="38"/>
      <c r="F106" s="216" t="s">
        <v>1052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168</v>
      </c>
      <c r="AU106" s="15" t="s">
        <v>82</v>
      </c>
    </row>
    <row r="107" s="2" customFormat="1" ht="16.5" customHeight="1">
      <c r="A107" s="36"/>
      <c r="B107" s="37"/>
      <c r="C107" s="202" t="s">
        <v>217</v>
      </c>
      <c r="D107" s="202" t="s">
        <v>161</v>
      </c>
      <c r="E107" s="203" t="s">
        <v>1054</v>
      </c>
      <c r="F107" s="204" t="s">
        <v>1055</v>
      </c>
      <c r="G107" s="205" t="s">
        <v>321</v>
      </c>
      <c r="H107" s="206">
        <v>14</v>
      </c>
      <c r="I107" s="207"/>
      <c r="J107" s="208">
        <f>ROUND(I107*H107,2)</f>
        <v>0</v>
      </c>
      <c r="K107" s="204" t="s">
        <v>19</v>
      </c>
      <c r="L107" s="42"/>
      <c r="M107" s="209" t="s">
        <v>19</v>
      </c>
      <c r="N107" s="210" t="s">
        <v>43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166</v>
      </c>
      <c r="AT107" s="213" t="s">
        <v>161</v>
      </c>
      <c r="AU107" s="213" t="s">
        <v>82</v>
      </c>
      <c r="AY107" s="15" t="s">
        <v>158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80</v>
      </c>
      <c r="BK107" s="214">
        <f>ROUND(I107*H107,2)</f>
        <v>0</v>
      </c>
      <c r="BL107" s="15" t="s">
        <v>166</v>
      </c>
      <c r="BM107" s="213" t="s">
        <v>1056</v>
      </c>
    </row>
    <row r="108" s="2" customFormat="1">
      <c r="A108" s="36"/>
      <c r="B108" s="37"/>
      <c r="C108" s="38"/>
      <c r="D108" s="215" t="s">
        <v>168</v>
      </c>
      <c r="E108" s="38"/>
      <c r="F108" s="216" t="s">
        <v>1055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168</v>
      </c>
      <c r="AU108" s="15" t="s">
        <v>82</v>
      </c>
    </row>
    <row r="109" s="2" customFormat="1" ht="16.5" customHeight="1">
      <c r="A109" s="36"/>
      <c r="B109" s="37"/>
      <c r="C109" s="202" t="s">
        <v>224</v>
      </c>
      <c r="D109" s="202" t="s">
        <v>161</v>
      </c>
      <c r="E109" s="203" t="s">
        <v>1057</v>
      </c>
      <c r="F109" s="204" t="s">
        <v>1058</v>
      </c>
      <c r="G109" s="205" t="s">
        <v>443</v>
      </c>
      <c r="H109" s="206">
        <v>25</v>
      </c>
      <c r="I109" s="207"/>
      <c r="J109" s="208">
        <f>ROUND(I109*H109,2)</f>
        <v>0</v>
      </c>
      <c r="K109" s="204" t="s">
        <v>19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166</v>
      </c>
      <c r="AT109" s="213" t="s">
        <v>161</v>
      </c>
      <c r="AU109" s="213" t="s">
        <v>82</v>
      </c>
      <c r="AY109" s="15" t="s">
        <v>158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166</v>
      </c>
      <c r="BM109" s="213" t="s">
        <v>1059</v>
      </c>
    </row>
    <row r="110" s="2" customFormat="1">
      <c r="A110" s="36"/>
      <c r="B110" s="37"/>
      <c r="C110" s="38"/>
      <c r="D110" s="215" t="s">
        <v>168</v>
      </c>
      <c r="E110" s="38"/>
      <c r="F110" s="216" t="s">
        <v>1058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168</v>
      </c>
      <c r="AU110" s="15" t="s">
        <v>82</v>
      </c>
    </row>
    <row r="111" s="12" customFormat="1" ht="22.8" customHeight="1">
      <c r="A111" s="12"/>
      <c r="B111" s="186"/>
      <c r="C111" s="187"/>
      <c r="D111" s="188" t="s">
        <v>71</v>
      </c>
      <c r="E111" s="200" t="s">
        <v>1060</v>
      </c>
      <c r="F111" s="200" t="s">
        <v>1061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SUM(P112:P115)</f>
        <v>0</v>
      </c>
      <c r="Q111" s="194"/>
      <c r="R111" s="195">
        <f>SUM(R112:R115)</f>
        <v>0</v>
      </c>
      <c r="S111" s="194"/>
      <c r="T111" s="196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82</v>
      </c>
      <c r="AT111" s="198" t="s">
        <v>71</v>
      </c>
      <c r="AU111" s="198" t="s">
        <v>80</v>
      </c>
      <c r="AY111" s="197" t="s">
        <v>158</v>
      </c>
      <c r="BK111" s="199">
        <f>SUM(BK112:BK115)</f>
        <v>0</v>
      </c>
    </row>
    <row r="112" s="2" customFormat="1" ht="16.5" customHeight="1">
      <c r="A112" s="36"/>
      <c r="B112" s="37"/>
      <c r="C112" s="202" t="s">
        <v>230</v>
      </c>
      <c r="D112" s="202" t="s">
        <v>161</v>
      </c>
      <c r="E112" s="203" t="s">
        <v>1062</v>
      </c>
      <c r="F112" s="204" t="s">
        <v>1084</v>
      </c>
      <c r="G112" s="205" t="s">
        <v>321</v>
      </c>
      <c r="H112" s="206">
        <v>1</v>
      </c>
      <c r="I112" s="207"/>
      <c r="J112" s="208">
        <f>ROUND(I112*H112,2)</f>
        <v>0</v>
      </c>
      <c r="K112" s="204" t="s">
        <v>19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166</v>
      </c>
      <c r="AT112" s="213" t="s">
        <v>161</v>
      </c>
      <c r="AU112" s="213" t="s">
        <v>82</v>
      </c>
      <c r="AY112" s="15" t="s">
        <v>158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166</v>
      </c>
      <c r="BM112" s="213" t="s">
        <v>1064</v>
      </c>
    </row>
    <row r="113" s="2" customFormat="1">
      <c r="A113" s="36"/>
      <c r="B113" s="37"/>
      <c r="C113" s="38"/>
      <c r="D113" s="215" t="s">
        <v>168</v>
      </c>
      <c r="E113" s="38"/>
      <c r="F113" s="216" t="s">
        <v>1084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168</v>
      </c>
      <c r="AU113" s="15" t="s">
        <v>82</v>
      </c>
    </row>
    <row r="114" s="2" customFormat="1" ht="16.5" customHeight="1">
      <c r="A114" s="36"/>
      <c r="B114" s="37"/>
      <c r="C114" s="202" t="s">
        <v>236</v>
      </c>
      <c r="D114" s="202" t="s">
        <v>161</v>
      </c>
      <c r="E114" s="203" t="s">
        <v>1085</v>
      </c>
      <c r="F114" s="204" t="s">
        <v>1086</v>
      </c>
      <c r="G114" s="205" t="s">
        <v>321</v>
      </c>
      <c r="H114" s="206">
        <v>1</v>
      </c>
      <c r="I114" s="207"/>
      <c r="J114" s="208">
        <f>ROUND(I114*H114,2)</f>
        <v>0</v>
      </c>
      <c r="K114" s="204" t="s">
        <v>19</v>
      </c>
      <c r="L114" s="42"/>
      <c r="M114" s="209" t="s">
        <v>19</v>
      </c>
      <c r="N114" s="210" t="s">
        <v>43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166</v>
      </c>
      <c r="AT114" s="213" t="s">
        <v>161</v>
      </c>
      <c r="AU114" s="213" t="s">
        <v>82</v>
      </c>
      <c r="AY114" s="15" t="s">
        <v>158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166</v>
      </c>
      <c r="BM114" s="213" t="s">
        <v>1087</v>
      </c>
    </row>
    <row r="115" s="2" customFormat="1">
      <c r="A115" s="36"/>
      <c r="B115" s="37"/>
      <c r="C115" s="38"/>
      <c r="D115" s="215" t="s">
        <v>168</v>
      </c>
      <c r="E115" s="38"/>
      <c r="F115" s="216" t="s">
        <v>1086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168</v>
      </c>
      <c r="AU115" s="15" t="s">
        <v>82</v>
      </c>
    </row>
    <row r="116" s="12" customFormat="1" ht="22.8" customHeight="1">
      <c r="A116" s="12"/>
      <c r="B116" s="186"/>
      <c r="C116" s="187"/>
      <c r="D116" s="188" t="s">
        <v>71</v>
      </c>
      <c r="E116" s="200" t="s">
        <v>1065</v>
      </c>
      <c r="F116" s="200" t="s">
        <v>1066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SUM(P117:P122)</f>
        <v>0</v>
      </c>
      <c r="Q116" s="194"/>
      <c r="R116" s="195">
        <f>SUM(R117:R122)</f>
        <v>0</v>
      </c>
      <c r="S116" s="194"/>
      <c r="T116" s="196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7" t="s">
        <v>82</v>
      </c>
      <c r="AT116" s="198" t="s">
        <v>71</v>
      </c>
      <c r="AU116" s="198" t="s">
        <v>80</v>
      </c>
      <c r="AY116" s="197" t="s">
        <v>158</v>
      </c>
      <c r="BK116" s="199">
        <f>SUM(BK117:BK122)</f>
        <v>0</v>
      </c>
    </row>
    <row r="117" s="2" customFormat="1" ht="16.5" customHeight="1">
      <c r="A117" s="36"/>
      <c r="B117" s="37"/>
      <c r="C117" s="202" t="s">
        <v>242</v>
      </c>
      <c r="D117" s="202" t="s">
        <v>161</v>
      </c>
      <c r="E117" s="203" t="s">
        <v>1067</v>
      </c>
      <c r="F117" s="204" t="s">
        <v>1068</v>
      </c>
      <c r="G117" s="205" t="s">
        <v>321</v>
      </c>
      <c r="H117" s="206">
        <v>1</v>
      </c>
      <c r="I117" s="207"/>
      <c r="J117" s="208">
        <f>ROUND(I117*H117,2)</f>
        <v>0</v>
      </c>
      <c r="K117" s="204" t="s">
        <v>19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166</v>
      </c>
      <c r="AT117" s="213" t="s">
        <v>161</v>
      </c>
      <c r="AU117" s="213" t="s">
        <v>82</v>
      </c>
      <c r="AY117" s="15" t="s">
        <v>158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166</v>
      </c>
      <c r="BM117" s="213" t="s">
        <v>1069</v>
      </c>
    </row>
    <row r="118" s="2" customFormat="1">
      <c r="A118" s="36"/>
      <c r="B118" s="37"/>
      <c r="C118" s="38"/>
      <c r="D118" s="215" t="s">
        <v>168</v>
      </c>
      <c r="E118" s="38"/>
      <c r="F118" s="216" t="s">
        <v>1068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168</v>
      </c>
      <c r="AU118" s="15" t="s">
        <v>82</v>
      </c>
    </row>
    <row r="119" s="2" customFormat="1" ht="16.5" customHeight="1">
      <c r="A119" s="36"/>
      <c r="B119" s="37"/>
      <c r="C119" s="202" t="s">
        <v>248</v>
      </c>
      <c r="D119" s="202" t="s">
        <v>161</v>
      </c>
      <c r="E119" s="203" t="s">
        <v>1070</v>
      </c>
      <c r="F119" s="204" t="s">
        <v>1071</v>
      </c>
      <c r="G119" s="205" t="s">
        <v>443</v>
      </c>
      <c r="H119" s="206">
        <v>27.5</v>
      </c>
      <c r="I119" s="207"/>
      <c r="J119" s="208">
        <f>ROUND(I119*H119,2)</f>
        <v>0</v>
      </c>
      <c r="K119" s="204" t="s">
        <v>19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166</v>
      </c>
      <c r="AT119" s="213" t="s">
        <v>161</v>
      </c>
      <c r="AU119" s="213" t="s">
        <v>82</v>
      </c>
      <c r="AY119" s="15" t="s">
        <v>158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166</v>
      </c>
      <c r="BM119" s="213" t="s">
        <v>1072</v>
      </c>
    </row>
    <row r="120" s="2" customFormat="1">
      <c r="A120" s="36"/>
      <c r="B120" s="37"/>
      <c r="C120" s="38"/>
      <c r="D120" s="215" t="s">
        <v>168</v>
      </c>
      <c r="E120" s="38"/>
      <c r="F120" s="216" t="s">
        <v>1071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168</v>
      </c>
      <c r="AU120" s="15" t="s">
        <v>82</v>
      </c>
    </row>
    <row r="121" s="2" customFormat="1" ht="16.5" customHeight="1">
      <c r="A121" s="36"/>
      <c r="B121" s="37"/>
      <c r="C121" s="202" t="s">
        <v>8</v>
      </c>
      <c r="D121" s="202" t="s">
        <v>161</v>
      </c>
      <c r="E121" s="203" t="s">
        <v>1073</v>
      </c>
      <c r="F121" s="204" t="s">
        <v>1074</v>
      </c>
      <c r="G121" s="205" t="s">
        <v>443</v>
      </c>
      <c r="H121" s="206">
        <v>27.5</v>
      </c>
      <c r="I121" s="207"/>
      <c r="J121" s="208">
        <f>ROUND(I121*H121,2)</f>
        <v>0</v>
      </c>
      <c r="K121" s="204" t="s">
        <v>19</v>
      </c>
      <c r="L121" s="42"/>
      <c r="M121" s="209" t="s">
        <v>19</v>
      </c>
      <c r="N121" s="210" t="s">
        <v>43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166</v>
      </c>
      <c r="AT121" s="213" t="s">
        <v>161</v>
      </c>
      <c r="AU121" s="213" t="s">
        <v>82</v>
      </c>
      <c r="AY121" s="15" t="s">
        <v>158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80</v>
      </c>
      <c r="BK121" s="214">
        <f>ROUND(I121*H121,2)</f>
        <v>0</v>
      </c>
      <c r="BL121" s="15" t="s">
        <v>166</v>
      </c>
      <c r="BM121" s="213" t="s">
        <v>1075</v>
      </c>
    </row>
    <row r="122" s="2" customFormat="1">
      <c r="A122" s="36"/>
      <c r="B122" s="37"/>
      <c r="C122" s="38"/>
      <c r="D122" s="215" t="s">
        <v>168</v>
      </c>
      <c r="E122" s="38"/>
      <c r="F122" s="216" t="s">
        <v>1074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168</v>
      </c>
      <c r="AU122" s="15" t="s">
        <v>82</v>
      </c>
    </row>
    <row r="123" s="12" customFormat="1" ht="22.8" customHeight="1">
      <c r="A123" s="12"/>
      <c r="B123" s="186"/>
      <c r="C123" s="187"/>
      <c r="D123" s="188" t="s">
        <v>71</v>
      </c>
      <c r="E123" s="200" t="s">
        <v>1076</v>
      </c>
      <c r="F123" s="200" t="s">
        <v>1077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SUM(P124:P126)</f>
        <v>0</v>
      </c>
      <c r="Q123" s="194"/>
      <c r="R123" s="195">
        <f>SUM(R124:R126)</f>
        <v>0</v>
      </c>
      <c r="S123" s="194"/>
      <c r="T123" s="196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7" t="s">
        <v>82</v>
      </c>
      <c r="AT123" s="198" t="s">
        <v>71</v>
      </c>
      <c r="AU123" s="198" t="s">
        <v>80</v>
      </c>
      <c r="AY123" s="197" t="s">
        <v>158</v>
      </c>
      <c r="BK123" s="199">
        <f>SUM(BK124:BK126)</f>
        <v>0</v>
      </c>
    </row>
    <row r="124" s="2" customFormat="1" ht="16.5" customHeight="1">
      <c r="A124" s="36"/>
      <c r="B124" s="37"/>
      <c r="C124" s="202" t="s">
        <v>259</v>
      </c>
      <c r="D124" s="202" t="s">
        <v>161</v>
      </c>
      <c r="E124" s="203" t="s">
        <v>1088</v>
      </c>
      <c r="F124" s="204" t="s">
        <v>1089</v>
      </c>
      <c r="G124" s="205" t="s">
        <v>308</v>
      </c>
      <c r="H124" s="206">
        <v>1</v>
      </c>
      <c r="I124" s="207"/>
      <c r="J124" s="208">
        <f>ROUND(I124*H124,2)</f>
        <v>0</v>
      </c>
      <c r="K124" s="204" t="s">
        <v>165</v>
      </c>
      <c r="L124" s="42"/>
      <c r="M124" s="209" t="s">
        <v>19</v>
      </c>
      <c r="N124" s="210" t="s">
        <v>43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259</v>
      </c>
      <c r="AT124" s="213" t="s">
        <v>161</v>
      </c>
      <c r="AU124" s="213" t="s">
        <v>82</v>
      </c>
      <c r="AY124" s="15" t="s">
        <v>158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80</v>
      </c>
      <c r="BK124" s="214">
        <f>ROUND(I124*H124,2)</f>
        <v>0</v>
      </c>
      <c r="BL124" s="15" t="s">
        <v>259</v>
      </c>
      <c r="BM124" s="213" t="s">
        <v>1090</v>
      </c>
    </row>
    <row r="125" s="2" customFormat="1">
      <c r="A125" s="36"/>
      <c r="B125" s="37"/>
      <c r="C125" s="38"/>
      <c r="D125" s="215" t="s">
        <v>168</v>
      </c>
      <c r="E125" s="38"/>
      <c r="F125" s="216" t="s">
        <v>1091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168</v>
      </c>
      <c r="AU125" s="15" t="s">
        <v>82</v>
      </c>
    </row>
    <row r="126" s="2" customFormat="1">
      <c r="A126" s="36"/>
      <c r="B126" s="37"/>
      <c r="C126" s="38"/>
      <c r="D126" s="220" t="s">
        <v>170</v>
      </c>
      <c r="E126" s="38"/>
      <c r="F126" s="221" t="s">
        <v>1092</v>
      </c>
      <c r="G126" s="38"/>
      <c r="H126" s="38"/>
      <c r="I126" s="217"/>
      <c r="J126" s="38"/>
      <c r="K126" s="38"/>
      <c r="L126" s="42"/>
      <c r="M126" s="222"/>
      <c r="N126" s="223"/>
      <c r="O126" s="224"/>
      <c r="P126" s="224"/>
      <c r="Q126" s="224"/>
      <c r="R126" s="224"/>
      <c r="S126" s="224"/>
      <c r="T126" s="225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170</v>
      </c>
      <c r="AU126" s="15" t="s">
        <v>82</v>
      </c>
    </row>
    <row r="127" s="2" customFormat="1" ht="6.96" customHeight="1">
      <c r="A127" s="36"/>
      <c r="B127" s="57"/>
      <c r="C127" s="58"/>
      <c r="D127" s="58"/>
      <c r="E127" s="58"/>
      <c r="F127" s="58"/>
      <c r="G127" s="58"/>
      <c r="H127" s="58"/>
      <c r="I127" s="58"/>
      <c r="J127" s="58"/>
      <c r="K127" s="58"/>
      <c r="L127" s="42"/>
      <c r="M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</sheetData>
  <sheetProtection sheet="1" autoFilter="0" formatColumns="0" formatRows="0" objects="1" scenarios="1" spinCount="100000" saltValue="0I+l1vZXtlF9rqMBXp5zAUVHYB+dSRy61XHGp1om76zAETuda3PB8D3huuWafZHdGPQuOuFR9fslAiFW6MfMTQ==" hashValue="2E/kjsKcqVTtTYELP6h0dac0y6rn6Y+RnGMDPnLzAim4HC9Pk1ZYk7pPNEnWx9IP/QGWM8e+hmSL0lmguKN5mA==" algorithmName="SHA-512" password="CC35"/>
  <autoFilter ref="C85:K12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26" r:id="rId1" display="https://podminky.urs.cz/item/CS_URS_2021_02/741810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 Mlejnková</dc:creator>
  <cp:lastModifiedBy>Dana Mlejnková</cp:lastModifiedBy>
  <dcterms:created xsi:type="dcterms:W3CDTF">2021-08-19T06:23:16Z</dcterms:created>
  <dcterms:modified xsi:type="dcterms:W3CDTF">2021-08-19T06:23:33Z</dcterms:modified>
</cp:coreProperties>
</file>